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inal Forms/2025-0312/"/>
    </mc:Choice>
  </mc:AlternateContent>
  <xr:revisionPtr revIDLastSave="19" documentId="8_{88CA6AB0-13B3-443C-B3FC-BFC494A612DD}" xr6:coauthVersionLast="47" xr6:coauthVersionMax="47" xr10:uidLastSave="{84A77983-E099-4D94-8D4E-A58F085A1779}"/>
  <bookViews>
    <workbookView xWindow="-120" yWindow="-120" windowWidth="29040" windowHeight="15840" activeTab="1" xr2:uid="{CE7CB722-C42E-4490-BDB3-BFED16314FE8}"/>
  </bookViews>
  <sheets>
    <sheet name="CB VALIDATION" sheetId="3" r:id="rId1"/>
    <sheet name="Attachment - BOUNDARY CHECK" sheetId="14" r:id="rId2"/>
    <sheet name="Company Glidepath Tool" sheetId="15" r:id="rId3"/>
    <sheet name="Calculations" sheetId="16" state="hidden" r:id="rId4"/>
  </sheets>
  <externalReferences>
    <externalReference r:id="rId5"/>
    <externalReference r:id="rId6"/>
    <externalReference r:id="rId7"/>
    <externalReference r:id="rId8"/>
    <externalReference r:id="rId9"/>
    <externalReference r:id="rId10"/>
  </externalReferences>
  <definedNames>
    <definedName name="_" localSheetId="3">#REF!</definedName>
    <definedName name="_" localSheetId="2">#REF!</definedName>
    <definedName name="_">#REF!</definedName>
    <definedName name="_1_0_4" localSheetId="3">#REF!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6" l="1"/>
  <c r="K41" i="16"/>
  <c r="J41" i="16"/>
  <c r="I41" i="16"/>
  <c r="H41" i="16"/>
  <c r="L42" i="16" s="1"/>
  <c r="AL34" i="16"/>
  <c r="J31" i="16"/>
  <c r="J30" i="16"/>
  <c r="J29" i="16"/>
  <c r="J28" i="16"/>
  <c r="AV19" i="16"/>
  <c r="AU19" i="16"/>
  <c r="AT19" i="16"/>
  <c r="AS19" i="16"/>
  <c r="AR19" i="16"/>
  <c r="AQ19" i="16"/>
  <c r="AP19" i="16"/>
  <c r="AO19" i="16"/>
  <c r="AN19" i="16"/>
  <c r="AM19" i="16"/>
  <c r="AL19" i="16"/>
  <c r="AK19" i="16"/>
  <c r="AJ19" i="16"/>
  <c r="AI19" i="16"/>
  <c r="AH19" i="16"/>
  <c r="AG19" i="16"/>
  <c r="AF19" i="16"/>
  <c r="AE19" i="16"/>
  <c r="AD19" i="16"/>
  <c r="AC19" i="16"/>
  <c r="AB19" i="16"/>
  <c r="C11" i="16"/>
  <c r="N28" i="16" s="1"/>
  <c r="C8" i="16"/>
  <c r="AB17" i="16" s="1"/>
  <c r="C23" i="15"/>
  <c r="D17" i="15"/>
  <c r="AT23" i="16" l="1"/>
  <c r="AT24" i="16" s="1"/>
  <c r="AU23" i="16"/>
  <c r="AU24" i="16" s="1"/>
  <c r="R19" i="16"/>
  <c r="F23" i="16"/>
  <c r="F24" i="16" s="1"/>
  <c r="Z19" i="16"/>
  <c r="G23" i="16"/>
  <c r="G24" i="16" s="1"/>
  <c r="AD23" i="16"/>
  <c r="AD24" i="16" s="1"/>
  <c r="L23" i="16"/>
  <c r="L24" i="16" s="1"/>
  <c r="AE23" i="16"/>
  <c r="AE24" i="16" s="1"/>
  <c r="J19" i="16"/>
  <c r="D23" i="16"/>
  <c r="D24" i="16" s="1"/>
  <c r="W23" i="16"/>
  <c r="W24" i="16" s="1"/>
  <c r="AB23" i="16"/>
  <c r="AB24" i="16" s="1"/>
  <c r="Y19" i="16"/>
  <c r="N23" i="16"/>
  <c r="N24" i="16" s="1"/>
  <c r="AJ23" i="16"/>
  <c r="AJ24" i="16" s="1"/>
  <c r="O23" i="16"/>
  <c r="O24" i="16" s="1"/>
  <c r="AL23" i="16"/>
  <c r="AL24" i="16" s="1"/>
  <c r="T23" i="16"/>
  <c r="T24" i="16" s="1"/>
  <c r="AM23" i="16"/>
  <c r="AM24" i="16" s="1"/>
  <c r="D19" i="16"/>
  <c r="V23" i="16"/>
  <c r="V24" i="16" s="1"/>
  <c r="AR23" i="16"/>
  <c r="AR24" i="16" s="1"/>
  <c r="C19" i="16"/>
  <c r="K19" i="16"/>
  <c r="S19" i="16"/>
  <c r="AA19" i="16"/>
  <c r="E23" i="16"/>
  <c r="E24" i="16" s="1"/>
  <c r="M23" i="16"/>
  <c r="M24" i="16" s="1"/>
  <c r="U23" i="16"/>
  <c r="U24" i="16" s="1"/>
  <c r="AC23" i="16"/>
  <c r="AC24" i="16" s="1"/>
  <c r="AK23" i="16"/>
  <c r="AK24" i="16" s="1"/>
  <c r="AS23" i="16"/>
  <c r="AS24" i="16" s="1"/>
  <c r="T19" i="16"/>
  <c r="C9" i="16"/>
  <c r="C13" i="16" s="1"/>
  <c r="M19" i="16"/>
  <c r="F19" i="16"/>
  <c r="N19" i="16"/>
  <c r="V19" i="16"/>
  <c r="H23" i="16"/>
  <c r="H24" i="16" s="1"/>
  <c r="P23" i="16"/>
  <c r="P24" i="16" s="1"/>
  <c r="X23" i="16"/>
  <c r="X24" i="16" s="1"/>
  <c r="AF23" i="16"/>
  <c r="AF24" i="16" s="1"/>
  <c r="AN23" i="16"/>
  <c r="AN24" i="16" s="1"/>
  <c r="AV23" i="16"/>
  <c r="AV24" i="16" s="1"/>
  <c r="I42" i="16"/>
  <c r="G19" i="16"/>
  <c r="O19" i="16"/>
  <c r="W19" i="16"/>
  <c r="I23" i="16"/>
  <c r="I24" i="16" s="1"/>
  <c r="Q23" i="16"/>
  <c r="Q24" i="16" s="1"/>
  <c r="Y23" i="16"/>
  <c r="Y24" i="16" s="1"/>
  <c r="AG23" i="16"/>
  <c r="AG24" i="16" s="1"/>
  <c r="AO23" i="16"/>
  <c r="AO24" i="16" s="1"/>
  <c r="J42" i="16"/>
  <c r="U19" i="16"/>
  <c r="H17" i="16"/>
  <c r="H19" i="16"/>
  <c r="P19" i="16"/>
  <c r="X19" i="16"/>
  <c r="J23" i="16"/>
  <c r="J24" i="16" s="1"/>
  <c r="R23" i="16"/>
  <c r="R24" i="16" s="1"/>
  <c r="Z23" i="16"/>
  <c r="Z24" i="16" s="1"/>
  <c r="AH23" i="16"/>
  <c r="AH24" i="16" s="1"/>
  <c r="AP23" i="16"/>
  <c r="AP24" i="16" s="1"/>
  <c r="K42" i="16"/>
  <c r="L19" i="16"/>
  <c r="E19" i="16"/>
  <c r="I17" i="16"/>
  <c r="I19" i="16"/>
  <c r="Q19" i="16"/>
  <c r="C23" i="16"/>
  <c r="C24" i="16" s="1"/>
  <c r="K23" i="16"/>
  <c r="K24" i="16" s="1"/>
  <c r="S23" i="16"/>
  <c r="S24" i="16" s="1"/>
  <c r="AA23" i="16"/>
  <c r="AA24" i="16" s="1"/>
  <c r="AI23" i="16"/>
  <c r="AI24" i="16" s="1"/>
  <c r="AQ23" i="16"/>
  <c r="AQ24" i="16" s="1"/>
  <c r="AL37" i="16" l="1"/>
  <c r="E23" i="15" s="1"/>
  <c r="C25" i="16"/>
  <c r="C26" i="16" s="1"/>
  <c r="C27" i="16" s="1"/>
  <c r="AU34" i="16" l="1"/>
  <c r="AU37" i="16" s="1"/>
  <c r="AM34" i="16"/>
  <c r="AM37" i="16" s="1"/>
  <c r="AE34" i="16"/>
  <c r="AE37" i="16" s="1"/>
  <c r="W34" i="16"/>
  <c r="W37" i="16" s="1"/>
  <c r="O34" i="16"/>
  <c r="O37" i="16" s="1"/>
  <c r="G34" i="16"/>
  <c r="G37" i="16" s="1"/>
  <c r="C34" i="16"/>
  <c r="C37" i="16" s="1"/>
  <c r="AH34" i="16"/>
  <c r="AH37" i="16" s="1"/>
  <c r="J34" i="16"/>
  <c r="J37" i="16" s="1"/>
  <c r="AN34" i="16"/>
  <c r="AN37" i="16" s="1"/>
  <c r="X34" i="16"/>
  <c r="X37" i="16" s="1"/>
  <c r="H34" i="16"/>
  <c r="H37" i="16" s="1"/>
  <c r="AT34" i="16"/>
  <c r="AT37" i="16" s="1"/>
  <c r="AD34" i="16"/>
  <c r="AD37" i="16" s="1"/>
  <c r="V34" i="16"/>
  <c r="V37" i="16" s="1"/>
  <c r="N34" i="16"/>
  <c r="N37" i="16" s="1"/>
  <c r="F34" i="16"/>
  <c r="F37" i="16" s="1"/>
  <c r="AI34" i="16"/>
  <c r="AI37" i="16" s="1"/>
  <c r="AP34" i="16"/>
  <c r="AP37" i="16" s="1"/>
  <c r="R34" i="16"/>
  <c r="R37" i="16" s="1"/>
  <c r="AS34" i="16"/>
  <c r="AS37" i="16" s="1"/>
  <c r="AK34" i="16"/>
  <c r="AK37" i="16" s="1"/>
  <c r="AC34" i="16"/>
  <c r="AC37" i="16" s="1"/>
  <c r="U34" i="16"/>
  <c r="U37" i="16" s="1"/>
  <c r="M34" i="16"/>
  <c r="M37" i="16" s="1"/>
  <c r="E34" i="16"/>
  <c r="E37" i="16" s="1"/>
  <c r="AQ34" i="16"/>
  <c r="AQ37" i="16" s="1"/>
  <c r="AA34" i="16"/>
  <c r="AA37" i="16" s="1"/>
  <c r="S34" i="16"/>
  <c r="S37" i="16" s="1"/>
  <c r="K34" i="16"/>
  <c r="K37" i="16" s="1"/>
  <c r="AR34" i="16"/>
  <c r="AR37" i="16" s="1"/>
  <c r="AJ34" i="16"/>
  <c r="AJ37" i="16" s="1"/>
  <c r="AB34" i="16"/>
  <c r="AB37" i="16" s="1"/>
  <c r="T34" i="16"/>
  <c r="T37" i="16" s="1"/>
  <c r="L34" i="16"/>
  <c r="L37" i="16" s="1"/>
  <c r="D34" i="16"/>
  <c r="D37" i="16" s="1"/>
  <c r="Z34" i="16"/>
  <c r="Z37" i="16" s="1"/>
  <c r="AV34" i="16"/>
  <c r="AV37" i="16" s="1"/>
  <c r="AF34" i="16"/>
  <c r="AF37" i="16" s="1"/>
  <c r="P34" i="16"/>
  <c r="P37" i="16" s="1"/>
  <c r="AO34" i="16"/>
  <c r="AO37" i="16" s="1"/>
  <c r="AG34" i="16"/>
  <c r="AG37" i="16" s="1"/>
  <c r="Y34" i="16"/>
  <c r="Y37" i="16" s="1"/>
  <c r="Q34" i="16"/>
  <c r="Q37" i="16" s="1"/>
  <c r="I34" i="16"/>
  <c r="I37" i="16" s="1"/>
  <c r="E17" i="15" l="1"/>
</calcChain>
</file>

<file path=xl/sharedStrings.xml><?xml version="1.0" encoding="utf-8"?>
<sst xmlns="http://schemas.openxmlformats.org/spreadsheetml/2006/main" count="169" uniqueCount="146">
  <si>
    <t>GSCC</t>
  </si>
  <si>
    <t>Certification Body Validation Opinion, SBETs</t>
  </si>
  <si>
    <t xml:space="preserve">INSTRUCTIONS:
This form should be completed by a GSCC-approved certification body and signed by the lead validator to certify conformance with the Steel Climate Standard. This form can be used for the certification of Science-Based Emission Targets (SBETs). </t>
  </si>
  <si>
    <t>Information</t>
  </si>
  <si>
    <t xml:space="preserve">Response </t>
  </si>
  <si>
    <t xml:space="preserve">Guidance </t>
  </si>
  <si>
    <t xml:space="preserve">General Information </t>
  </si>
  <si>
    <t>Member company name</t>
  </si>
  <si>
    <t>Insert text</t>
  </si>
  <si>
    <t>SBET Validation Procedure Check</t>
  </si>
  <si>
    <t>The following section should be completed to confirm validation steps outlined in Section 3.2 of the Technical Document were completed.</t>
  </si>
  <si>
    <t>The member company provided all information and supporting documentation
necessary to fully assess adherence to the fixed boundary definition, CASEI emissions
calculations, and target-setting framework as prescribed by the Standard.</t>
  </si>
  <si>
    <t xml:space="preserve">Check Box to Acknowledge Completion </t>
  </si>
  <si>
    <t>The member company provided sufficient information regarding proposed
mitigation measures to be employed to meet interim SBETs.</t>
  </si>
  <si>
    <t>The member company selected an appropriate base year that is a full year of representative operations and is no earlier than five years before the year during which the SBET is established.</t>
  </si>
  <si>
    <t>SBET Validation Attestation</t>
  </si>
  <si>
    <t>NOTICE: Certification body should only fill out this section of the form if applicable to the verification.</t>
  </si>
  <si>
    <t>Comments in support of response provided/Opportunities for Improvement</t>
  </si>
  <si>
    <t>The SBETs are being established and will be publicly disclosed within two years of the member company joining the GSCC (i.e. within two years of GSCC dues being paid).</t>
  </si>
  <si>
    <t>Select from drop-down list</t>
  </si>
  <si>
    <t xml:space="preserve">The certification body providing assurance should assess each item as either in full conformance or non-conformance. </t>
  </si>
  <si>
    <t>The member company’s established targets are set at or below the required company-specific trajectory determined in conformance with Step 3 of the Standard’s target-setting framework as prescribed in Section 5 of the Standard.</t>
  </si>
  <si>
    <t>Submit copy of SBETs tool showing company-specific trajectory.</t>
  </si>
  <si>
    <t>Provide the company's interim SBET(s).</t>
  </si>
  <si>
    <t>The company's interim SBET, or series of interim SBETs, are set to be achieved in 5-10 years from the base year CASEI and are below the company-specific trajectory established as outlined in Step 3A or 3B, as applicable, of Section 5 of the Standard.</t>
  </si>
  <si>
    <t xml:space="preserve">Provide the company's long-term SBET. </t>
  </si>
  <si>
    <t>The company's long-term SBET is set to be achieved by 2040 to 2050 and is equal to or below the Steel Climate Standard Decarbonization Glidepath.</t>
  </si>
  <si>
    <t>Explanation/justification for re-establishment of targets if there is a material change that would impact the relevance of the target to the company's operations (i.e. results in a 10% or greater change in the calculated CASEI value).</t>
  </si>
  <si>
    <t>In the event of re-establishment of targets, the company has evaluated their company-specific decarbonization glidepath and adjusted the SBETs as appropriate.</t>
  </si>
  <si>
    <t>Validation Opinion</t>
  </si>
  <si>
    <t>As the lead verifier for an independent Certification Body for the GSCC, I attest that the the established SBETs and underlying strategies to achieve interim and long term targets have been developed in conformance with the Steel Climate Standard and validated in conformance with ISO 14064-3(2019).</t>
  </si>
  <si>
    <t>Name of lead validator providing certification</t>
  </si>
  <si>
    <t>Signature of lead validator providing certification</t>
  </si>
  <si>
    <t xml:space="preserve">Insert signature </t>
  </si>
  <si>
    <t xml:space="preserve">     GSCC Certification Body Company Name</t>
  </si>
  <si>
    <t xml:space="preserve"> </t>
  </si>
  <si>
    <t>Process Block</t>
  </si>
  <si>
    <t>Description</t>
  </si>
  <si>
    <r>
      <t xml:space="preserve">Was this process included in calculation of Verified Value?
</t>
    </r>
    <r>
      <rPr>
        <i/>
        <sz val="12"/>
        <color theme="0"/>
        <rFont val="Tahoma"/>
        <family val="2"/>
      </rPr>
      <t>(yes/no/NA)</t>
    </r>
  </si>
  <si>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</si>
  <si>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</si>
  <si>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</si>
  <si>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</si>
  <si>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</si>
  <si>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</si>
  <si>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</si>
  <si>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</si>
  <si>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</si>
  <si>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</si>
  <si>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</si>
  <si>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</si>
  <si>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</si>
  <si>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</si>
  <si>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</si>
  <si>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</si>
  <si>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</si>
  <si>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</si>
  <si>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</si>
  <si>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</si>
  <si>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</si>
  <si>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</si>
  <si>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</si>
  <si>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</si>
  <si>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</si>
  <si>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</si>
  <si>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</si>
  <si>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</si>
  <si>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</si>
  <si>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</si>
  <si>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</si>
  <si>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</si>
  <si>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</si>
  <si>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</si>
  <si>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</si>
  <si>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</si>
  <si>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</si>
  <si>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</si>
  <si>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</si>
  <si>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</si>
  <si>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</si>
  <si>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</si>
  <si>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</si>
  <si>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</si>
  <si>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</si>
  <si>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</si>
  <si>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</si>
  <si>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</si>
  <si>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</si>
  <si>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</si>
  <si>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</si>
  <si>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</si>
  <si>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</si>
  <si>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</si>
  <si>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</si>
  <si>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</si>
  <si>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</si>
  <si>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</si>
  <si>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</si>
  <si>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</si>
  <si>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</si>
  <si>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</si>
  <si>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</si>
  <si>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</si>
  <si>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</si>
  <si>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</si>
  <si>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</si>
  <si>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</si>
  <si>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</si>
  <si>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GSCC Standard Tool</t>
  </si>
  <si>
    <t>Sheet PW: GSCC</t>
  </si>
  <si>
    <t>Company Glidepath</t>
  </si>
  <si>
    <t>Instructions:</t>
  </si>
  <si>
    <t xml:space="preserve">Enter company values in the blue cells below. </t>
  </si>
  <si>
    <t>Table 1 - Company Average Steel-Making Emissions Intensity (CASEI) for Base Year</t>
  </si>
  <si>
    <t>Year</t>
  </si>
  <si>
    <t>Base Year CASEI</t>
  </si>
  <si>
    <t xml:space="preserve">Table 2 - Company Interim Science-Based Emissions Target (SBET) </t>
  </si>
  <si>
    <t>Numer of Years After Base Year to Reach Interim SBET</t>
  </si>
  <si>
    <t xml:space="preserve">Interim SBET
Year </t>
  </si>
  <si>
    <t xml:space="preserve">Interim SBET
</t>
  </si>
  <si>
    <t xml:space="preserve">Table 3 - Company Long-Term Target </t>
  </si>
  <si>
    <t>Numer of Years After Base Year to Reach Long-Term SBET</t>
  </si>
  <si>
    <t xml:space="preserve">Long-Term SBET 
Year </t>
  </si>
  <si>
    <t xml:space="preserve">Long-Term SBET
</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</si>
  <si>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</si>
  <si>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</si>
  <si>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</si>
  <si>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</si>
  <si>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</si>
  <si>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</si>
  <si>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</si>
  <si>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</si>
  <si>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</si>
  <si>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</si>
  <si>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</si>
  <si>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</si>
  <si>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</si>
  <si>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</si>
  <si>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 xml:space="preserve">The company’s strategy for achievement of established SBETs and its progress
toward meeting the SBETs are disclosed publicly and reasonably support the attainment
of established interim targets. </t>
  </si>
  <si>
    <t>THIS IS A MANDATORY FIELD
Please provide some details regarding the company’s strategy which resulted in the determination that it reasonably supports the stated goal. While we are not asking for the disclosure of confidential information; are there projects or strategies that the company has committed to publicly that the certification body reviewed that indicate that the stated goal is achievable? Are there projects that have been announced or initiatives discussed in the company’s Corporate Sustainability report or other sources which were reviewed by the Certification Body during your validation of the target? Please cite publicly available information.</t>
  </si>
  <si>
    <t>Date of lead verifier providing certification (DD/MM/YYYY)</t>
  </si>
  <si>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(Primary/Secondary/Both/NA)</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</si>
  <si>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(Primary/Secondary/Both/NA)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</si>
  <si>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or "both"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</si>
  <si>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or "both" data was used</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</si>
  <si>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or "both" data was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</si>
</sst>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1"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b/>
      <i/>
      <sz val="9"/>
      <color theme="1"/>
      <name val="Aptos Narrow"/>
      <family val="2"/>
      <scheme val="minor"/>
    </font>
    <font>
      <b/>
      <i/>
      <sz val="11"/>
      <color theme="1"/>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2"/>
      <name val="Aptos Narrow"/>
      <family val="2"/>
      <scheme val="minor"/>
    </font>
    <font>
      <b/>
      <sz val="11"/>
      <name val="Aptos Narrow"/>
      <family val="2"/>
      <scheme val="minor"/>
    </font>
    <font>
      <sz val="10"/>
      <name val="Arial"/>
      <family val="2"/>
    </font>
    <font>
      <b/>
      <sz val="16"/>
      <name val="Tahoma"/>
      <family val="2"/>
    </font>
    <font>
      <b/>
      <sz val="12"/>
      <name val="Arial"/>
      <family val="2"/>
    </font>
    <font>
      <sz val="12"/>
      <color rgb="FFFF0000"/>
      <name val="Arial"/>
      <family val="2"/>
    </font>
    <font>
      <sz val="12"/>
      <name val="Arial"/>
      <family val="2"/>
    </font>
    <font>
      <sz val="10"/>
      <color theme="0"/>
      <name val="Arial"/>
      <family val="2"/>
    </font>
    <font>
      <sz val="12"/>
      <color theme="0"/>
      <name val="Tahoma"/>
      <family val="2"/>
    </font>
    <font>
      <b/>
      <sz val="10"/>
      <name val="Arial"/>
      <family val="2"/>
    </font>
    <font>
      <sz val="8"/>
      <color theme="1"/>
      <name val="Tahoma"/>
      <family val="2"/>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
      <patternFill patternType="solid">
        <fgColor theme="3" tint="0.749992370372631"/>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medium">
        <color auto="1"/>
      </left>
      <right/>
      <top/>
      <bottom/>
      <diagonal/>
    </border>
    <border>
      <left style="medium">
        <color auto="1"/>
      </left>
      <right/>
      <top style="medium">
        <color auto="1"/>
      </top>
      <bottom/>
      <diagonal/>
    </border>
  </borders>
  <cellStyleXfs count="3">
    <xf numFmtId="0" fontId="0" fillId="0" borderId="0"/>
    <xf numFmtId="0" fontId="22" fillId="0" borderId="0"/>
    <xf numFmtId="9" fontId="22" fillId="0" borderId="0" applyFont="0" applyFill="0" applyBorder="0" applyAlignment="0" applyProtection="0"/>
  </cellStyleXfs>
  <cellXfs count="118">
    <xf numFmtId="0" fontId="0" fillId="0" borderId="0" xfId="0"/>
    <xf numFmtId="0" fontId="2" fillId="0" borderId="0" xfId="0" applyFont="1"/>
    <xf numFmtId="0" fontId="0" fillId="0" borderId="0" xfId="0" applyAlignment="1">
      <alignment horizontal="left" indent="2"/>
    </xf>
    <xf numFmtId="0" fontId="1" fillId="3" borderId="0" xfId="0" applyFont="1" applyFill="1"/>
    <xf numFmtId="0" fontId="5" fillId="0" borderId="0" xfId="0" applyFont="1"/>
    <xf numFmtId="0" fontId="0" fillId="0" borderId="0" xfId="0" applyAlignment="1">
      <alignment horizontal="left" vertical="center"/>
    </xf>
    <xf numFmtId="0" fontId="2" fillId="0" borderId="0" xfId="0" applyFont="1"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7" fillId="0" borderId="0" xfId="0" applyFont="1"/>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xf>
    <xf numFmtId="0" fontId="11" fillId="0" borderId="0" xfId="0" applyFont="1" applyAlignment="1">
      <alignment horizontal="right" vertical="center"/>
    </xf>
    <xf numFmtId="0" fontId="6" fillId="0" borderId="0" xfId="0" applyFont="1" applyAlignment="1">
      <alignment horizontal="right" vertical="center" wrapText="1"/>
    </xf>
    <xf numFmtId="0" fontId="12" fillId="0" borderId="0" xfId="0" applyFont="1"/>
    <xf numFmtId="0" fontId="0" fillId="0" borderId="0" xfId="0" quotePrefix="1"/>
    <xf numFmtId="0" fontId="13" fillId="5" borderId="0" xfId="0" applyFont="1" applyFill="1"/>
    <xf numFmtId="0" fontId="13" fillId="5" borderId="0" xfId="0" applyFont="1" applyFill="1" applyAlignment="1">
      <alignment wrapText="1"/>
    </xf>
    <xf numFmtId="0" fontId="15" fillId="5" borderId="0" xfId="0" applyFont="1" applyFill="1" applyAlignment="1">
      <alignment horizontal="center"/>
    </xf>
    <xf numFmtId="0" fontId="13" fillId="0" borderId="0" xfId="0" applyFont="1"/>
    <xf numFmtId="0" fontId="16" fillId="0" borderId="0" xfId="0" applyFont="1" applyAlignment="1">
      <alignment horizontal="center" wrapText="1"/>
    </xf>
    <xf numFmtId="0" fontId="13" fillId="6" borderId="0" xfId="0" applyFont="1" applyFill="1"/>
    <xf numFmtId="0" fontId="13" fillId="6" borderId="0" xfId="0" applyFont="1" applyFill="1" applyAlignment="1">
      <alignment wrapText="1"/>
    </xf>
    <xf numFmtId="0" fontId="14" fillId="6" borderId="0" xfId="0" applyFont="1" applyFill="1" applyAlignment="1">
      <alignment horizontal="center"/>
    </xf>
    <xf numFmtId="0" fontId="13" fillId="0" borderId="0" xfId="0" applyFont="1" applyAlignment="1">
      <alignment wrapText="1"/>
    </xf>
    <xf numFmtId="0" fontId="14" fillId="0" borderId="0" xfId="0" applyFont="1" applyAlignment="1">
      <alignment horizontal="center"/>
    </xf>
    <xf numFmtId="0" fontId="5" fillId="0" borderId="0" xfId="0" applyFont="1" applyAlignment="1">
      <alignment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1" xfId="0" applyBorder="1"/>
    <xf numFmtId="0" fontId="4" fillId="0" borderId="1" xfId="0" applyFont="1" applyBorder="1" applyAlignment="1">
      <alignment horizontal="left" wrapText="1" indent="2"/>
    </xf>
    <xf numFmtId="0" fontId="17" fillId="0" borderId="16" xfId="0" applyFont="1" applyBorder="1" applyAlignment="1">
      <alignment vertical="center" wrapText="1"/>
    </xf>
    <xf numFmtId="0" fontId="4" fillId="0" borderId="1" xfId="0" applyFont="1" applyBorder="1" applyAlignment="1">
      <alignment vertical="top" wrapText="1"/>
    </xf>
    <xf numFmtId="0" fontId="4" fillId="0" borderId="0" xfId="0" applyFont="1" applyAlignment="1">
      <alignment horizontal="left" indent="2"/>
    </xf>
    <xf numFmtId="0" fontId="1" fillId="3" borderId="15" xfId="0" applyFont="1" applyFill="1" applyBorder="1" applyAlignment="1">
      <alignment horizontal="center" vertical="center" wrapText="1"/>
    </xf>
    <xf numFmtId="0" fontId="17" fillId="0" borderId="11" xfId="0" applyFont="1" applyBorder="1" applyAlignment="1">
      <alignment vertical="center" wrapText="1"/>
    </xf>
    <xf numFmtId="0" fontId="17" fillId="0" borderId="17" xfId="0" applyFont="1" applyBorder="1" applyAlignment="1">
      <alignment vertical="center" wrapText="1"/>
    </xf>
    <xf numFmtId="0" fontId="20" fillId="0" borderId="5" xfId="0" applyFont="1" applyBorder="1" applyAlignment="1">
      <alignment vertical="center" wrapText="1"/>
    </xf>
    <xf numFmtId="0" fontId="20" fillId="0" borderId="1" xfId="0" applyFont="1" applyBorder="1" applyAlignment="1">
      <alignment vertical="center" wrapText="1"/>
    </xf>
    <xf numFmtId="0" fontId="9" fillId="0" borderId="0" xfId="0" applyFont="1" applyAlignment="1">
      <alignment vertical="center" wrapText="1"/>
    </xf>
    <xf numFmtId="0" fontId="4" fillId="0" borderId="1" xfId="0" applyFont="1" applyBorder="1" applyAlignment="1">
      <alignment wrapText="1"/>
    </xf>
    <xf numFmtId="0" fontId="22" fillId="6" borderId="0" xfId="1" applyFill="1"/>
    <xf numFmtId="0" fontId="23" fillId="6" borderId="0" xfId="1" applyFont="1" applyFill="1"/>
    <xf numFmtId="0" fontId="22" fillId="0" borderId="0" xfId="1"/>
    <xf numFmtId="0" fontId="24" fillId="6" borderId="0" xfId="1" applyFont="1" applyFill="1"/>
    <xf numFmtId="0" fontId="25" fillId="6" borderId="0" xfId="1" applyFont="1" applyFill="1"/>
    <xf numFmtId="0" fontId="25" fillId="7" borderId="2" xfId="1" applyFont="1" applyFill="1" applyBorder="1"/>
    <xf numFmtId="0" fontId="26" fillId="6" borderId="14" xfId="1" applyFont="1" applyFill="1" applyBorder="1"/>
    <xf numFmtId="0" fontId="26" fillId="6" borderId="12" xfId="1" applyFont="1" applyFill="1" applyBorder="1"/>
    <xf numFmtId="0" fontId="15" fillId="6" borderId="0" xfId="1" applyFont="1" applyFill="1"/>
    <xf numFmtId="0" fontId="15" fillId="6" borderId="0" xfId="1" applyFont="1" applyFill="1" applyAlignment="1">
      <alignment horizontal="center" vertical="center" wrapText="1"/>
    </xf>
    <xf numFmtId="164" fontId="14" fillId="6" borderId="0" xfId="1" applyNumberFormat="1" applyFont="1" applyFill="1" applyAlignment="1">
      <alignment horizontal="center"/>
    </xf>
    <xf numFmtId="0" fontId="27" fillId="6" borderId="0" xfId="1" applyFont="1" applyFill="1"/>
    <xf numFmtId="0" fontId="15" fillId="8" borderId="2" xfId="1" applyFont="1" applyFill="1" applyBorder="1" applyAlignment="1">
      <alignment horizontal="center" vertical="center"/>
    </xf>
    <xf numFmtId="164" fontId="28" fillId="6" borderId="0" xfId="1" applyNumberFormat="1" applyFont="1" applyFill="1" applyAlignment="1">
      <alignment horizontal="center"/>
    </xf>
    <xf numFmtId="0" fontId="14" fillId="7" borderId="18" xfId="1" applyFont="1" applyFill="1" applyBorder="1" applyAlignment="1" applyProtection="1">
      <alignment horizontal="center"/>
      <protection locked="0"/>
    </xf>
    <xf numFmtId="0" fontId="15" fillId="8" borderId="19" xfId="1" applyFont="1" applyFill="1" applyBorder="1" applyAlignment="1">
      <alignment horizontal="center" vertical="center" wrapText="1"/>
    </xf>
    <xf numFmtId="0" fontId="15" fillId="8" borderId="13" xfId="1" applyFont="1" applyFill="1" applyBorder="1" applyAlignment="1">
      <alignment horizontal="center" vertical="center" wrapText="1"/>
    </xf>
    <xf numFmtId="0" fontId="15" fillId="8" borderId="20" xfId="1" applyFont="1" applyFill="1" applyBorder="1" applyAlignment="1">
      <alignment horizontal="center" vertical="center" wrapText="1"/>
    </xf>
    <xf numFmtId="0" fontId="14" fillId="7" borderId="2" xfId="1" applyFont="1" applyFill="1" applyBorder="1" applyAlignment="1" applyProtection="1">
      <alignment horizontal="center"/>
      <protection locked="0"/>
    </xf>
    <xf numFmtId="1" fontId="14" fillId="6" borderId="3" xfId="1" applyNumberFormat="1" applyFont="1" applyFill="1" applyBorder="1" applyAlignment="1">
      <alignment horizontal="center"/>
    </xf>
    <xf numFmtId="2" fontId="14" fillId="6" borderId="12" xfId="1" applyNumberFormat="1" applyFont="1" applyFill="1" applyBorder="1" applyAlignment="1">
      <alignment horizontal="center"/>
    </xf>
    <xf numFmtId="1" fontId="14" fillId="0" borderId="2" xfId="1" applyNumberFormat="1" applyFont="1" applyBorder="1" applyAlignment="1">
      <alignment horizontal="center"/>
    </xf>
    <xf numFmtId="1" fontId="14" fillId="7" borderId="3" xfId="1" applyNumberFormat="1" applyFont="1" applyFill="1" applyBorder="1" applyAlignment="1" applyProtection="1">
      <alignment horizontal="center"/>
      <protection locked="0"/>
    </xf>
    <xf numFmtId="10" fontId="22" fillId="6" borderId="0" xfId="2" applyNumberFormat="1" applyFont="1" applyFill="1" applyAlignment="1">
      <alignment horizontal="center"/>
    </xf>
    <xf numFmtId="2" fontId="22" fillId="6" borderId="0" xfId="1" applyNumberFormat="1" applyFill="1"/>
    <xf numFmtId="2" fontId="22" fillId="0" borderId="0" xfId="1" applyNumberFormat="1"/>
    <xf numFmtId="165" fontId="22" fillId="6" borderId="0" xfId="1" applyNumberFormat="1" applyFill="1"/>
    <xf numFmtId="0" fontId="22" fillId="6" borderId="0" xfId="1" applyFill="1" applyAlignment="1">
      <alignment horizontal="center"/>
    </xf>
    <xf numFmtId="0" fontId="29" fillId="6" borderId="0" xfId="1" applyFont="1" applyFill="1" applyAlignment="1">
      <alignment horizontal="center"/>
    </xf>
    <xf numFmtId="165" fontId="22" fillId="6" borderId="0" xfId="1" applyNumberFormat="1" applyFill="1" applyAlignment="1">
      <alignment horizontal="center"/>
    </xf>
    <xf numFmtId="0" fontId="22" fillId="6" borderId="1" xfId="1" applyFill="1" applyBorder="1" applyAlignment="1">
      <alignment horizontal="center"/>
    </xf>
    <xf numFmtId="1" fontId="22" fillId="6" borderId="1" xfId="1" applyNumberFormat="1" applyFill="1" applyBorder="1" applyAlignment="1">
      <alignment horizontal="center"/>
    </xf>
    <xf numFmtId="1" fontId="22" fillId="6" borderId="0" xfId="1" applyNumberFormat="1" applyFill="1" applyAlignment="1">
      <alignment horizontal="center"/>
    </xf>
    <xf numFmtId="2" fontId="22" fillId="6" borderId="1" xfId="1" applyNumberFormat="1" applyFill="1" applyBorder="1"/>
    <xf numFmtId="165" fontId="22" fillId="6" borderId="1" xfId="1" applyNumberFormat="1" applyFill="1" applyBorder="1"/>
    <xf numFmtId="0" fontId="22" fillId="6" borderId="1" xfId="1" applyFill="1" applyBorder="1"/>
    <xf numFmtId="2" fontId="22" fillId="6" borderId="1" xfId="1" applyNumberFormat="1" applyFill="1" applyBorder="1" applyAlignment="1">
      <alignment horizontal="center"/>
    </xf>
    <xf numFmtId="0" fontId="22" fillId="6" borderId="21" xfId="1" applyFill="1" applyBorder="1"/>
    <xf numFmtId="0" fontId="13" fillId="5" borderId="10" xfId="0" applyFont="1" applyFill="1" applyBorder="1"/>
    <xf numFmtId="0" fontId="14" fillId="6" borderId="17" xfId="0" applyFont="1" applyFill="1" applyBorder="1" applyAlignment="1">
      <alignment horizontal="center" vertical="center"/>
    </xf>
    <xf numFmtId="0" fontId="13" fillId="5" borderId="1" xfId="0" applyFont="1" applyFill="1" applyBorder="1"/>
    <xf numFmtId="0" fontId="14" fillId="6" borderId="22" xfId="0" applyFont="1" applyFill="1" applyBorder="1" applyAlignment="1">
      <alignment horizontal="center" vertical="center"/>
    </xf>
    <xf numFmtId="0" fontId="17" fillId="0" borderId="22" xfId="0" applyFont="1" applyBorder="1" applyAlignment="1">
      <alignment vertical="center" wrapText="1"/>
    </xf>
    <xf numFmtId="0" fontId="30" fillId="5" borderId="0" xfId="0" applyFont="1" applyFill="1" applyAlignment="1">
      <alignment horizontal="center" wrapText="1"/>
    </xf>
    <xf numFmtId="0" fontId="1" fillId="2" borderId="0" xfId="0" applyFont="1" applyFill="1" applyAlignment="1">
      <alignment horizontal="left"/>
    </xf>
    <xf numFmtId="0" fontId="21" fillId="0" borderId="0" xfId="0" applyFont="1" applyAlignment="1">
      <alignment horizontal="center" wrapText="1"/>
    </xf>
    <xf numFmtId="0" fontId="5" fillId="0" borderId="0" xfId="0" applyFont="1" applyAlignment="1">
      <alignment horizontal="left" vertical="center" wrapText="1"/>
    </xf>
    <xf numFmtId="0" fontId="1" fillId="3" borderId="24"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0" xfId="0" applyFont="1" applyFill="1" applyAlignment="1">
      <alignment horizontal="center" vertical="center"/>
    </xf>
    <xf numFmtId="0" fontId="15" fillId="8" borderId="15" xfId="1" applyFont="1" applyFill="1" applyBorder="1" applyAlignment="1">
      <alignment horizontal="center" vertical="center" wrapText="1"/>
    </xf>
    <xf numFmtId="0" fontId="15" fillId="8" borderId="12" xfId="1" applyFont="1" applyFill="1" applyBorder="1" applyAlignment="1">
      <alignment horizontal="center" vertical="center" wrapText="1"/>
    </xf>
    <xf numFmtId="2" fontId="14" fillId="7" borderId="15" xfId="1" applyNumberFormat="1" applyFont="1" applyFill="1" applyBorder="1" applyAlignment="1" applyProtection="1">
      <alignment horizontal="center"/>
      <protection locked="0"/>
    </xf>
    <xf numFmtId="2" fontId="14" fillId="7" borderId="12" xfId="1" applyNumberFormat="1" applyFont="1" applyFill="1" applyBorder="1" applyAlignment="1" applyProtection="1">
      <alignment horizontal="center"/>
      <protection locked="0"/>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1739006080301"/>
          <c:y val="6.8276318658797228E-2"/>
          <c:w val="0.79112755760252051"/>
          <c:h val="0.7755947805102561"/>
        </c:manualLayout>
      </c:layout>
      <c:scatterChart>
        <c:scatterStyle val="lineMarker"/>
        <c:varyColors val="0"/>
        <c:ser>
          <c:idx val="2"/>
          <c:order val="0"/>
          <c:tx>
            <c:v>Steel Sector Decarbonization Glidepath</c:v>
          </c:tx>
          <c:spPr>
            <a:ln w="25400" cap="rnd">
              <a:solidFill>
                <a:schemeClr val="accent4"/>
              </a:solidFill>
              <a:prstDash val="sysDash"/>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Calculations!$C$5:$AL$5</c:f>
              <c:numCache>
                <c:formatCode>0.00</c:formatCode>
                <c:ptCount val="36"/>
                <c:pt idx="0">
                  <c:v>2.0156259242734889</c:v>
                </c:pt>
                <c:pt idx="1">
                  <c:v>1.9613542966259403</c:v>
                </c:pt>
                <c:pt idx="2">
                  <c:v>1.9070826689783917</c:v>
                </c:pt>
                <c:pt idx="3">
                  <c:v>1.8528110413308432</c:v>
                </c:pt>
                <c:pt idx="4">
                  <c:v>1.7985394136832946</c:v>
                </c:pt>
                <c:pt idx="5">
                  <c:v>1.7442677860357461</c:v>
                </c:pt>
                <c:pt idx="6">
                  <c:v>1.6899961583881975</c:v>
                </c:pt>
                <c:pt idx="7">
                  <c:v>1.6357245307406489</c:v>
                </c:pt>
                <c:pt idx="8">
                  <c:v>1.5814529030931004</c:v>
                </c:pt>
                <c:pt idx="9">
                  <c:v>1.5271812754455518</c:v>
                </c:pt>
                <c:pt idx="10">
                  <c:v>1.4729096477980035</c:v>
                </c:pt>
                <c:pt idx="11">
                  <c:v>1.4186380201504549</c:v>
                </c:pt>
                <c:pt idx="12">
                  <c:v>1.3643663925029064</c:v>
                </c:pt>
                <c:pt idx="13">
                  <c:v>1.3100947648553578</c:v>
                </c:pt>
                <c:pt idx="14">
                  <c:v>1.2558231372078092</c:v>
                </c:pt>
                <c:pt idx="15">
                  <c:v>1.2015515095602609</c:v>
                </c:pt>
                <c:pt idx="16">
                  <c:v>1.1472798819127124</c:v>
                </c:pt>
                <c:pt idx="17">
                  <c:v>1.0930082542651638</c:v>
                </c:pt>
                <c:pt idx="18">
                  <c:v>1.0387366266176152</c:v>
                </c:pt>
                <c:pt idx="19">
                  <c:v>0.98446499897006667</c:v>
                </c:pt>
                <c:pt idx="20">
                  <c:v>0.93019337132251823</c:v>
                </c:pt>
                <c:pt idx="21">
                  <c:v>0.87592174367496956</c:v>
                </c:pt>
                <c:pt idx="22">
                  <c:v>0.821650116027421</c:v>
                </c:pt>
                <c:pt idx="23">
                  <c:v>0.76737848837987255</c:v>
                </c:pt>
                <c:pt idx="24">
                  <c:v>0.7131068607323241</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formatCode="0.000">
                  <c:v>0.11611895660929014</c:v>
                </c:pt>
              </c:numCache>
            </c:numRef>
          </c:yVal>
          <c:smooth val="0"/>
          <c:extLst>
            <c:ext xmlns:c16="http://schemas.microsoft.com/office/drawing/2014/chart" uri="{C3380CC4-5D6E-409C-BE32-E72D297353CC}">
              <c16:uniqueId val="{00000000-7A36-495B-9901-064D525CC5A4}"/>
            </c:ext>
          </c:extLst>
        </c:ser>
        <c:ser>
          <c:idx val="1"/>
          <c:order val="1"/>
          <c:tx>
            <c:v>Company-Specific Trajectory</c:v>
          </c:tx>
          <c:spPr>
            <a:ln w="31750" cap="rnd">
              <a:solidFill>
                <a:srgbClr val="92D050"/>
              </a:solidFill>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Calculations!$C$37:$AL$37</c:f>
              <c:numCache>
                <c:formatCode>General</c:formatCode>
                <c:ptCount val="36"/>
                <c:pt idx="0">
                  <c:v>0.8</c:v>
                </c:pt>
                <c:pt idx="1">
                  <c:v>0.8</c:v>
                </c:pt>
                <c:pt idx="2">
                  <c:v>0.8</c:v>
                </c:pt>
                <c:pt idx="3">
                  <c:v>0.8</c:v>
                </c:pt>
                <c:pt idx="4">
                  <c:v>0.8</c:v>
                </c:pt>
                <c:pt idx="5">
                  <c:v>0.8</c:v>
                </c:pt>
                <c:pt idx="6">
                  <c:v>0.8</c:v>
                </c:pt>
                <c:pt idx="7">
                  <c:v>0.8</c:v>
                </c:pt>
                <c:pt idx="8">
                  <c:v>0.79215751294915426</c:v>
                </c:pt>
                <c:pt idx="9">
                  <c:v>0.78431502589830848</c:v>
                </c:pt>
                <c:pt idx="10">
                  <c:v>0.77647253884746259</c:v>
                </c:pt>
                <c:pt idx="11">
                  <c:v>0.76863005179661681</c:v>
                </c:pt>
                <c:pt idx="12">
                  <c:v>0.76078756474577103</c:v>
                </c:pt>
                <c:pt idx="13">
                  <c:v>0.75294507769492525</c:v>
                </c:pt>
                <c:pt idx="14">
                  <c:v>0.74510259064407935</c:v>
                </c:pt>
                <c:pt idx="15">
                  <c:v>0.73726010359323357</c:v>
                </c:pt>
                <c:pt idx="16">
                  <c:v>0.72941761654238779</c:v>
                </c:pt>
                <c:pt idx="17">
                  <c:v>0.72157512949154201</c:v>
                </c:pt>
                <c:pt idx="18">
                  <c:v>0.71373264244069623</c:v>
                </c:pt>
                <c:pt idx="19">
                  <c:v>0.70589015538985034</c:v>
                </c:pt>
                <c:pt idx="20">
                  <c:v>0.69804766833900456</c:v>
                </c:pt>
                <c:pt idx="21">
                  <c:v>0.69020518128815878</c:v>
                </c:pt>
                <c:pt idx="22">
                  <c:v>0.68236269423731299</c:v>
                </c:pt>
                <c:pt idx="23">
                  <c:v>0.6745202071864671</c:v>
                </c:pt>
                <c:pt idx="24">
                  <c:v>0.66667772013562132</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1-7A36-495B-9901-064D525CC5A4}"/>
            </c:ext>
          </c:extLst>
        </c:ser>
        <c:ser>
          <c:idx val="3"/>
          <c:order val="2"/>
          <c:tx>
            <c:v>Base Year CASEI</c:v>
          </c:tx>
          <c:spPr>
            <a:ln w="19050" cap="rnd">
              <a:noFill/>
              <a:round/>
            </a:ln>
            <a:effectLst/>
          </c:spPr>
          <c:marker>
            <c:symbol val="circle"/>
            <c:size val="8"/>
            <c:spPr>
              <a:solidFill>
                <a:srgbClr val="7030A0"/>
              </a:solidFill>
              <a:ln w="9525">
                <a:solidFill>
                  <a:srgbClr val="7030A0">
                    <a:alpha val="96000"/>
                  </a:srgbClr>
                </a:solidFill>
              </a:ln>
              <a:effectLst/>
            </c:spPr>
          </c:marker>
          <c:xVal>
            <c:numRef>
              <c:f>'Company Glidepath Tool'!$C$12</c:f>
              <c:numCache>
                <c:formatCode>General</c:formatCode>
                <c:ptCount val="1"/>
                <c:pt idx="0">
                  <c:v>2022</c:v>
                </c:pt>
              </c:numCache>
            </c:numRef>
          </c:xVal>
          <c:yVal>
            <c:numRef>
              <c:f>'Company Glidepath Tool'!$D$12:$E$12</c:f>
              <c:numCache>
                <c:formatCode>0.00</c:formatCode>
                <c:ptCount val="2"/>
                <c:pt idx="0">
                  <c:v>0.8</c:v>
                </c:pt>
              </c:numCache>
            </c:numRef>
          </c:yVal>
          <c:smooth val="0"/>
          <c:extLst>
            <c:ext xmlns:c16="http://schemas.microsoft.com/office/drawing/2014/chart" uri="{C3380CC4-5D6E-409C-BE32-E72D297353CC}">
              <c16:uniqueId val="{00000002-7A36-495B-9901-064D525CC5A4}"/>
            </c:ext>
          </c:extLst>
        </c:ser>
        <c:ser>
          <c:idx val="0"/>
          <c:order val="3"/>
          <c:tx>
            <c:v>Interim SBET</c:v>
          </c:tx>
          <c:spPr>
            <a:ln w="19050" cap="rnd">
              <a:noFill/>
              <a:round/>
            </a:ln>
            <a:effectLst/>
          </c:spPr>
          <c:marker>
            <c:symbol val="circle"/>
            <c:size val="8"/>
            <c:spPr>
              <a:solidFill>
                <a:srgbClr val="00B0F0"/>
              </a:solidFill>
              <a:ln w="9525">
                <a:solidFill>
                  <a:srgbClr val="00B0F0"/>
                </a:solidFill>
              </a:ln>
              <a:effectLst/>
            </c:spPr>
          </c:marker>
          <c:xVal>
            <c:numRef>
              <c:f>'Company Glidepath Tool'!$D$17</c:f>
              <c:numCache>
                <c:formatCode>0</c:formatCode>
                <c:ptCount val="1"/>
                <c:pt idx="0">
                  <c:v>2030</c:v>
                </c:pt>
              </c:numCache>
            </c:numRef>
          </c:xVal>
          <c:yVal>
            <c:numRef>
              <c:f>'Company Glidepath Tool'!$E$17</c:f>
              <c:numCache>
                <c:formatCode>0.00</c:formatCode>
                <c:ptCount val="1"/>
                <c:pt idx="0">
                  <c:v>0.73726010359323357</c:v>
                </c:pt>
              </c:numCache>
            </c:numRef>
          </c:yVal>
          <c:smooth val="0"/>
          <c:extLst>
            <c:ext xmlns:c16="http://schemas.microsoft.com/office/drawing/2014/chart" uri="{C3380CC4-5D6E-409C-BE32-E72D297353CC}">
              <c16:uniqueId val="{00000003-7A36-495B-9901-064D525CC5A4}"/>
            </c:ext>
          </c:extLst>
        </c:ser>
        <c:ser>
          <c:idx val="4"/>
          <c:order val="4"/>
          <c:tx>
            <c:v>Long-Term SBET</c:v>
          </c:tx>
          <c:spPr>
            <a:ln w="19050" cap="rnd">
              <a:noFill/>
              <a:round/>
            </a:ln>
            <a:effectLst/>
          </c:spPr>
          <c:marker>
            <c:symbol val="circle"/>
            <c:size val="8"/>
            <c:spPr>
              <a:solidFill>
                <a:schemeClr val="accent5"/>
              </a:solidFill>
              <a:ln w="9525">
                <a:solidFill>
                  <a:schemeClr val="accent5">
                    <a:alpha val="92000"/>
                  </a:schemeClr>
                </a:solidFill>
              </a:ln>
              <a:effectLst/>
            </c:spPr>
          </c:marker>
          <c:xVal>
            <c:numRef>
              <c:f>'Company Glidepath Tool'!$D$23</c:f>
              <c:numCache>
                <c:formatCode>0</c:formatCode>
                <c:ptCount val="1"/>
                <c:pt idx="0">
                  <c:v>2050</c:v>
                </c:pt>
              </c:numCache>
            </c:numRef>
          </c:xVal>
          <c:yVal>
            <c:numRef>
              <c:f>'Company Glidepath Tool'!$E$23</c:f>
              <c:numCache>
                <c:formatCode>0.00</c:formatCode>
                <c:ptCount val="1"/>
                <c:pt idx="0">
                  <c:v>0.11611895660929014</c:v>
                </c:pt>
              </c:numCache>
            </c:numRef>
          </c:yVal>
          <c:smooth val="0"/>
          <c:extLst>
            <c:ext xmlns:c16="http://schemas.microsoft.com/office/drawing/2014/chart" uri="{C3380CC4-5D6E-409C-BE32-E72D297353CC}">
              <c16:uniqueId val="{00000004-7A36-495B-9901-064D525CC5A4}"/>
            </c:ext>
          </c:extLst>
        </c:ser>
        <c:dLbls>
          <c:showLegendKey val="0"/>
          <c:showVal val="0"/>
          <c:showCatName val="0"/>
          <c:showSerName val="0"/>
          <c:showPercent val="0"/>
          <c:showBubbleSize val="0"/>
        </c:dLbls>
        <c:axId val="809222655"/>
        <c:axId val="809210175"/>
      </c:scatterChart>
      <c:valAx>
        <c:axId val="809222655"/>
        <c:scaling>
          <c:orientation val="minMax"/>
          <c:max val="2050"/>
          <c:min val="2015"/>
        </c:scaling>
        <c:delete val="0"/>
        <c:axPos val="b"/>
        <c:title>
          <c:tx>
            <c:rich>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Year</a:t>
                </a:r>
              </a:p>
            </c:rich>
          </c:tx>
          <c:layout>
            <c:manualLayout>
              <c:xMode val="edge"/>
              <c:yMode val="edge"/>
              <c:x val="0.50928139221604385"/>
              <c:y val="0.929620728688534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10175"/>
        <c:crosses val="autoZero"/>
        <c:crossBetween val="midCat"/>
      </c:valAx>
      <c:valAx>
        <c:axId val="809210175"/>
        <c:scaling>
          <c:orientation val="minMax"/>
          <c:max val="2.25"/>
        </c:scaling>
        <c:delete val="0"/>
        <c:axPos val="l"/>
        <c:title>
          <c:tx>
            <c:rich>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 </a:t>
                </a:r>
                <a:r>
                  <a:rPr lang="en-US" sz="1200"/>
                  <a:t>Company-Average Steel Emssions Intensity </a:t>
                </a:r>
              </a:p>
              <a:p>
                <a:pPr>
                  <a:defRPr/>
                </a:pPr>
                <a:r>
                  <a:rPr lang="en-US" sz="1200"/>
                  <a:t>(metric tonnes</a:t>
                </a:r>
                <a:r>
                  <a:rPr lang="en-US" sz="1200" baseline="0"/>
                  <a:t> </a:t>
                </a:r>
                <a:r>
                  <a:rPr lang="en-US" sz="1200"/>
                  <a:t>CO</a:t>
                </a:r>
                <a:r>
                  <a:rPr lang="en-US" sz="1200" baseline="-25000"/>
                  <a:t>2</a:t>
                </a:r>
                <a:r>
                  <a:rPr lang="en-US" sz="1200"/>
                  <a:t>e/metric</a:t>
                </a:r>
                <a:r>
                  <a:rPr lang="en-US" sz="1200" baseline="0"/>
                  <a:t> tonne</a:t>
                </a:r>
                <a:r>
                  <a:rPr lang="en-US" sz="1200"/>
                  <a:t> Hot Rolled Steel)</a:t>
                </a:r>
              </a:p>
            </c:rich>
          </c:tx>
          <c:layout>
            <c:manualLayout>
              <c:xMode val="edge"/>
              <c:yMode val="edge"/>
              <c:x val="1.3805220062321428E-2"/>
              <c:y val="0.14516685414323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0" sourceLinked="0"/>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22655"/>
        <c:crosses val="autoZero"/>
        <c:crossBetween val="midCat"/>
        <c:majorUnit val="0.25"/>
        <c:minorUnit val="5.000000000000001E-2"/>
      </c:valAx>
      <c:spPr>
        <a:noFill/>
        <a:ln w="25400">
          <a:noFill/>
        </a:ln>
        <a:effectLst/>
      </c:spPr>
    </c:plotArea>
    <c:legend>
      <c:legendPos val="r"/>
      <c:layout>
        <c:manualLayout>
          <c:xMode val="edge"/>
          <c:yMode val="edge"/>
          <c:x val="0.714961937441561"/>
          <c:y val="3.3740801040794841E-2"/>
          <c:w val="0.26915718799040789"/>
          <c:h val="0.36851013771020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A1338"/>
    </a:solidFill>
    <a:ln w="9525" cap="flat" cmpd="sng" algn="ctr">
      <a:solidFill>
        <a:schemeClr val="bg1"/>
      </a:solidFill>
      <a:round/>
    </a:ln>
    <a:effectLst/>
  </c:spPr>
  <c:txPr>
    <a:bodyPr/>
    <a:lstStyle/>
    <a:p>
      <a:pPr>
        <a:defRPr sz="140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283790</xdr:colOff>
      <xdr:row>0</xdr:row>
      <xdr:rowOff>-1121</xdr:rowOff>
    </xdr:from>
    <xdr:to>
      <xdr:col>20</xdr:col>
      <xdr:colOff>202267</xdr:colOff>
      <xdr:row>27</xdr:row>
      <xdr:rowOff>17929</xdr:rowOff>
    </xdr:to>
    <xdr:graphicFrame macro="">
      <xdr:nvGraphicFramePr>
        <xdr:cNvPr id="2" name="Chart 1">
          <a:extLst>
            <a:ext uri="{FF2B5EF4-FFF2-40B4-BE49-F238E27FC236}">
              <a16:creationId xmlns:a16="http://schemas.microsoft.com/office/drawing/2014/main" id="{E60ABF56-96FE-4D0D-AC74-5B8B7BE1D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8C70-3D2E-495A-BB26-DEE82A661578}">
  <sheetPr codeName="Sheet1">
    <pageSetUpPr fitToPage="1"/>
  </sheetPr>
  <dimension ref="A1:H39"/>
  <sheetViews>
    <sheetView topLeftCell="A13" workbookViewId="0">
      <selection activeCell="H23" sqref="H23"/>
    </sheetView>
  </sheetViews>
  <sheetFormatPr defaultRowHeight="15" x14ac:dyDescent="0.25"/>
  <cols>
    <col min="1" max="1" width="3.7109375" customWidth="1"/>
    <col min="2" max="2" width="94.28515625" customWidth="1"/>
    <col min="3" max="3" width="21.7109375" style="13" customWidth="1"/>
    <col min="4" max="4" width="4.7109375" style="13" customWidth="1"/>
    <col min="5" max="5" width="52.28515625" style="5" customWidth="1"/>
    <col min="6" max="6" width="11.7109375" style="5" customWidth="1"/>
    <col min="7" max="7" width="52.28515625" style="5" customWidth="1"/>
    <col min="8" max="8" width="60.7109375" style="4" customWidth="1"/>
  </cols>
  <sheetData>
    <row r="1" spans="1:8" x14ac:dyDescent="0.25">
      <c r="A1">
        <v>1</v>
      </c>
      <c r="B1" s="1" t="s">
        <v>0</v>
      </c>
    </row>
    <row r="2" spans="1:8" x14ac:dyDescent="0.25">
      <c r="A2">
        <v>2</v>
      </c>
      <c r="B2" s="1" t="s">
        <v>1</v>
      </c>
    </row>
    <row r="3" spans="1:8" x14ac:dyDescent="0.25">
      <c r="A3">
        <v>3</v>
      </c>
      <c r="C3" s="12"/>
      <c r="D3"/>
      <c r="E3" s="40"/>
      <c r="F3"/>
      <c r="G3"/>
      <c r="H3"/>
    </row>
    <row r="4" spans="1:8" ht="51" customHeight="1" x14ac:dyDescent="0.25">
      <c r="A4">
        <v>4</v>
      </c>
      <c r="B4" s="109" t="s">
        <v>2</v>
      </c>
      <c r="C4" s="109"/>
      <c r="D4" s="109"/>
      <c r="E4" s="109"/>
      <c r="F4"/>
      <c r="G4"/>
      <c r="H4"/>
    </row>
    <row r="5" spans="1:8" x14ac:dyDescent="0.25">
      <c r="A5">
        <v>5</v>
      </c>
      <c r="C5" s="12"/>
      <c r="D5"/>
      <c r="E5" s="40"/>
      <c r="F5"/>
      <c r="G5"/>
      <c r="H5"/>
    </row>
    <row r="6" spans="1:8" x14ac:dyDescent="0.25">
      <c r="A6">
        <v>6</v>
      </c>
      <c r="B6" s="107" t="s">
        <v>3</v>
      </c>
      <c r="C6" s="107"/>
      <c r="D6" s="25"/>
      <c r="E6" s="14" t="s">
        <v>4</v>
      </c>
      <c r="F6" s="14"/>
      <c r="G6" s="14"/>
      <c r="H6" s="7" t="s">
        <v>5</v>
      </c>
    </row>
    <row r="7" spans="1:8" x14ac:dyDescent="0.25">
      <c r="A7">
        <v>7</v>
      </c>
      <c r="B7" s="3" t="s">
        <v>6</v>
      </c>
      <c r="C7" s="15"/>
      <c r="D7" s="15"/>
      <c r="E7" s="16"/>
      <c r="F7" s="16"/>
      <c r="G7" s="16"/>
      <c r="H7" s="8"/>
    </row>
    <row r="8" spans="1:8" x14ac:dyDescent="0.25">
      <c r="A8">
        <v>8</v>
      </c>
      <c r="B8" s="51" t="s">
        <v>7</v>
      </c>
      <c r="C8" s="13" t="s">
        <v>8</v>
      </c>
      <c r="E8" s="11"/>
    </row>
    <row r="9" spans="1:8" x14ac:dyDescent="0.25">
      <c r="A9">
        <v>9</v>
      </c>
    </row>
    <row r="10" spans="1:8" x14ac:dyDescent="0.25">
      <c r="A10">
        <v>10</v>
      </c>
      <c r="B10" s="3" t="s">
        <v>9</v>
      </c>
      <c r="C10" s="15"/>
      <c r="D10" s="15"/>
      <c r="E10" s="17"/>
      <c r="F10" s="17"/>
      <c r="G10" s="17"/>
      <c r="H10" s="9"/>
    </row>
    <row r="11" spans="1:8" x14ac:dyDescent="0.25">
      <c r="A11">
        <v>11</v>
      </c>
      <c r="B11" s="9" t="s">
        <v>10</v>
      </c>
      <c r="C11" s="15"/>
      <c r="D11" s="15"/>
      <c r="E11" s="17"/>
      <c r="F11" s="17"/>
      <c r="G11" s="21"/>
      <c r="H11" s="9"/>
    </row>
    <row r="12" spans="1:8" ht="45" x14ac:dyDescent="0.25">
      <c r="A12">
        <v>12</v>
      </c>
      <c r="B12" s="52" t="s">
        <v>11</v>
      </c>
      <c r="C12" s="27" t="s">
        <v>12</v>
      </c>
      <c r="D12" s="11"/>
      <c r="E12" s="24"/>
      <c r="F12" s="23"/>
      <c r="G12" s="24"/>
      <c r="H12" s="22"/>
    </row>
    <row r="13" spans="1:8" ht="30" x14ac:dyDescent="0.25">
      <c r="A13">
        <v>13</v>
      </c>
      <c r="B13" s="52" t="s">
        <v>13</v>
      </c>
      <c r="C13" s="27" t="s">
        <v>12</v>
      </c>
      <c r="D13" s="11"/>
      <c r="E13" s="24"/>
      <c r="F13" s="23"/>
      <c r="G13" s="24"/>
      <c r="H13" s="22"/>
    </row>
    <row r="14" spans="1:8" ht="33" customHeight="1" x14ac:dyDescent="0.25">
      <c r="A14">
        <v>14</v>
      </c>
      <c r="B14" s="52" t="s">
        <v>14</v>
      </c>
      <c r="C14" s="27" t="s">
        <v>12</v>
      </c>
      <c r="D14" s="11"/>
      <c r="E14" s="24"/>
      <c r="F14" s="23"/>
      <c r="G14" s="24"/>
      <c r="H14" s="22"/>
    </row>
    <row r="15" spans="1:8" x14ac:dyDescent="0.25">
      <c r="A15">
        <v>15</v>
      </c>
      <c r="B15" s="3" t="s">
        <v>15</v>
      </c>
      <c r="C15" s="15"/>
      <c r="D15" s="15"/>
      <c r="E15" s="17"/>
      <c r="F15" s="17"/>
      <c r="G15" s="17"/>
      <c r="H15" s="9"/>
    </row>
    <row r="16" spans="1:8" x14ac:dyDescent="0.25">
      <c r="A16">
        <v>16</v>
      </c>
      <c r="B16" s="9" t="s">
        <v>16</v>
      </c>
      <c r="C16" s="15"/>
      <c r="D16" s="15"/>
      <c r="E16" s="17"/>
      <c r="F16" s="17"/>
      <c r="G16" s="21" t="s">
        <v>17</v>
      </c>
      <c r="H16" s="9"/>
    </row>
    <row r="17" spans="1:8" ht="30" x14ac:dyDescent="0.25">
      <c r="A17">
        <v>17</v>
      </c>
      <c r="B17" s="54" t="s">
        <v>18</v>
      </c>
      <c r="C17" s="13" t="s">
        <v>19</v>
      </c>
      <c r="E17" s="18"/>
      <c r="F17" s="13" t="s">
        <v>8</v>
      </c>
      <c r="G17" s="18"/>
      <c r="H17" s="19" t="s">
        <v>20</v>
      </c>
    </row>
    <row r="18" spans="1:8" ht="45" x14ac:dyDescent="0.25">
      <c r="A18">
        <v>18</v>
      </c>
      <c r="B18" s="54" t="s">
        <v>21</v>
      </c>
      <c r="C18" s="13" t="s">
        <v>19</v>
      </c>
      <c r="E18" s="18"/>
      <c r="F18" s="13" t="s">
        <v>8</v>
      </c>
      <c r="G18" s="18"/>
      <c r="H18" s="61" t="s">
        <v>22</v>
      </c>
    </row>
    <row r="19" spans="1:8" x14ac:dyDescent="0.25">
      <c r="A19">
        <v>19</v>
      </c>
      <c r="B19" s="54" t="s">
        <v>23</v>
      </c>
      <c r="C19" s="13" t="s">
        <v>8</v>
      </c>
      <c r="E19" s="18"/>
      <c r="F19" s="13"/>
      <c r="G19" s="20"/>
      <c r="H19" s="19"/>
    </row>
    <row r="20" spans="1:8" ht="45" x14ac:dyDescent="0.25">
      <c r="A20">
        <v>20</v>
      </c>
      <c r="B20" s="54" t="s">
        <v>24</v>
      </c>
      <c r="C20" s="13" t="s">
        <v>19</v>
      </c>
      <c r="E20" s="18"/>
      <c r="F20" s="13" t="s">
        <v>8</v>
      </c>
      <c r="G20" s="18"/>
      <c r="H20" s="19"/>
    </row>
    <row r="21" spans="1:8" x14ac:dyDescent="0.25">
      <c r="A21">
        <v>21</v>
      </c>
      <c r="B21" s="62" t="s">
        <v>25</v>
      </c>
      <c r="C21" s="13" t="s">
        <v>8</v>
      </c>
      <c r="E21" s="18"/>
      <c r="F21" s="13"/>
      <c r="G21" s="20"/>
      <c r="H21" s="19"/>
    </row>
    <row r="22" spans="1:8" ht="30" x14ac:dyDescent="0.25">
      <c r="A22">
        <v>22</v>
      </c>
      <c r="B22" s="54" t="s">
        <v>26</v>
      </c>
      <c r="C22" s="13" t="s">
        <v>19</v>
      </c>
      <c r="E22" s="18"/>
      <c r="F22" s="13" t="s">
        <v>8</v>
      </c>
      <c r="G22" s="18"/>
      <c r="H22" s="19"/>
    </row>
    <row r="23" spans="1:8" ht="165" x14ac:dyDescent="0.25">
      <c r="A23">
        <v>23</v>
      </c>
      <c r="B23" s="54" t="s">
        <v>138</v>
      </c>
      <c r="C23" s="13" t="s">
        <v>19</v>
      </c>
      <c r="E23" s="18"/>
      <c r="F23" s="13" t="s">
        <v>8</v>
      </c>
      <c r="G23" s="18"/>
      <c r="H23" s="19" t="s">
        <v>139</v>
      </c>
    </row>
    <row r="24" spans="1:8" ht="45" x14ac:dyDescent="0.25">
      <c r="A24">
        <v>24</v>
      </c>
      <c r="B24" s="54" t="s">
        <v>27</v>
      </c>
      <c r="C24" s="13" t="s">
        <v>8</v>
      </c>
      <c r="E24" s="18"/>
      <c r="F24" s="13"/>
      <c r="G24" s="20"/>
      <c r="H24" s="19"/>
    </row>
    <row r="25" spans="1:8" ht="30" x14ac:dyDescent="0.25">
      <c r="A25">
        <v>25</v>
      </c>
      <c r="B25" s="62" t="s">
        <v>28</v>
      </c>
      <c r="C25" s="13" t="s">
        <v>19</v>
      </c>
      <c r="E25" s="18"/>
      <c r="F25" s="13"/>
      <c r="G25" s="20"/>
      <c r="H25" s="19"/>
    </row>
    <row r="26" spans="1:8" s="1" customFormat="1" x14ac:dyDescent="0.25">
      <c r="A26">
        <v>26</v>
      </c>
      <c r="B26" s="1" t="s">
        <v>29</v>
      </c>
      <c r="C26" s="26"/>
      <c r="D26" s="26"/>
      <c r="E26" s="6"/>
      <c r="F26" s="28"/>
      <c r="G26" s="6"/>
      <c r="H26" s="28"/>
    </row>
    <row r="27" spans="1:8" ht="33" customHeight="1" x14ac:dyDescent="0.25">
      <c r="A27">
        <v>27</v>
      </c>
      <c r="B27" s="108" t="s">
        <v>30</v>
      </c>
      <c r="C27" s="108"/>
      <c r="D27" s="108"/>
      <c r="E27" s="108"/>
      <c r="F27" s="4"/>
    </row>
    <row r="28" spans="1:8" s="12" customFormat="1" x14ac:dyDescent="0.25">
      <c r="A28">
        <v>28</v>
      </c>
      <c r="B28" s="2" t="s">
        <v>31</v>
      </c>
      <c r="C28" s="13" t="s">
        <v>8</v>
      </c>
      <c r="D28" s="13"/>
      <c r="E28" s="11"/>
      <c r="F28" s="5"/>
      <c r="G28" s="5"/>
      <c r="H28" s="4"/>
    </row>
    <row r="29" spans="1:8" x14ac:dyDescent="0.25">
      <c r="A29">
        <v>29</v>
      </c>
      <c r="B29" s="2" t="s">
        <v>32</v>
      </c>
      <c r="C29" s="13" t="s">
        <v>8</v>
      </c>
      <c r="E29" s="11"/>
      <c r="F29" s="10" t="s">
        <v>33</v>
      </c>
    </row>
    <row r="30" spans="1:8" x14ac:dyDescent="0.25">
      <c r="A30">
        <v>30</v>
      </c>
      <c r="B30" s="55" t="s">
        <v>140</v>
      </c>
      <c r="C30" s="13" t="s">
        <v>8</v>
      </c>
      <c r="E30" s="11"/>
      <c r="F30" s="20"/>
      <c r="G30" s="19"/>
      <c r="H30"/>
    </row>
    <row r="31" spans="1:8" x14ac:dyDescent="0.25">
      <c r="A31">
        <v>31</v>
      </c>
      <c r="B31" s="29" t="s">
        <v>34</v>
      </c>
      <c r="C31" s="13" t="s">
        <v>8</v>
      </c>
      <c r="E31" s="11"/>
    </row>
    <row r="39" spans="2:2" x14ac:dyDescent="0.25">
      <c r="B39" t="s">
        <v>35</v>
      </c>
    </row>
  </sheetData>
  <mergeCells count="3">
    <mergeCell ref="B6:C6"/>
    <mergeCell ref="B27:E27"/>
    <mergeCell ref="B4:E4"/>
  </mergeCells>
  <dataValidations count="2">
    <dataValidation type="list" allowBlank="1" showInputMessage="1" showErrorMessage="1" sqref="E25 E17:E18 E20 E23" xr:uid="{47FA563F-602C-476C-85D5-B1059C3BE20D}">
      <formula1>"Full Conformance, Non-conformance"</formula1>
    </dataValidation>
    <dataValidation type="list" allowBlank="1" showInputMessage="1" showErrorMessage="1" sqref="E22" xr:uid="{FABFE050-51E1-4FA5-9D7F-1829C0FD8525}">
      <formula1>"Yes, No"</formula1>
    </dataValidation>
  </dataValidations>
  <pageMargins left="0.7" right="0.7" top="0.75" bottom="0.75" header="0.3" footer="0.3"/>
  <pageSetup scale="40"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77CB-DA9B-46F7-A16E-E4D9D0BB7B75}">
  <sheetPr>
    <pageSetUpPr fitToPage="1"/>
  </sheetPr>
  <dimension ref="A1:J42"/>
  <sheetViews>
    <sheetView tabSelected="1" topLeftCell="C28" zoomScaleNormal="100" workbookViewId="0">
      <selection activeCell="H39" sqref="H39"/>
    </sheetView>
  </sheetViews>
  <sheetFormatPr defaultColWidth="9.140625" defaultRowHeight="15" x14ac:dyDescent="0.2"/>
  <cols>
    <col min="1" max="1" width="3.7109375" style="33" customWidth="1"/>
    <col min="2" max="2" width="42.42578125" style="33" customWidth="1"/>
    <col min="3" max="3" width="60.7109375" style="38" customWidth="1"/>
    <col min="4" max="4" width="21.85546875" style="39" customWidth="1"/>
    <col min="5" max="5" width="23.140625" style="39" customWidth="1"/>
    <col min="6" max="6" width="39.28515625" style="39" customWidth="1"/>
    <col min="7" max="7" width="40.28515625" style="39" customWidth="1"/>
    <col min="8" max="8" width="35.42578125" style="39" customWidth="1"/>
    <col min="9" max="9" width="60.7109375" style="33" customWidth="1"/>
    <col min="10" max="10" width="31" style="33" customWidth="1"/>
    <col min="11" max="16384" width="9.140625" style="33"/>
  </cols>
  <sheetData>
    <row r="1" spans="1:10" ht="15.75" thickBot="1" x14ac:dyDescent="0.25">
      <c r="A1" s="30"/>
      <c r="B1" s="30"/>
      <c r="C1" s="31"/>
      <c r="D1" s="32"/>
      <c r="E1" s="32"/>
      <c r="F1" s="32"/>
      <c r="G1" s="32"/>
      <c r="H1" s="32"/>
      <c r="I1" s="30"/>
      <c r="J1" s="30"/>
    </row>
    <row r="2" spans="1:10" s="34" customFormat="1" ht="215.25" customHeight="1" thickBot="1" x14ac:dyDescent="0.25">
      <c r="A2" s="106">
        <v>1</v>
      </c>
      <c r="B2" s="48" t="s">
        <v>36</v>
      </c>
      <c r="C2" s="49" t="s">
        <v>37</v>
      </c>
      <c r="D2" s="49" t="s">
        <v>38</v>
      </c>
      <c r="E2" s="56" t="s">
        <v>141</v>
      </c>
      <c r="F2" s="56" t="s">
        <v>143</v>
      </c>
      <c r="G2" s="56" t="s">
        <v>144</v>
      </c>
      <c r="H2" s="56" t="s">
        <v>142</v>
      </c>
      <c r="I2" s="56" t="s">
        <v>145</v>
      </c>
      <c r="J2" s="50" t="s">
        <v>17</v>
      </c>
    </row>
    <row r="3" spans="1:10" s="34" customFormat="1" ht="30" customHeight="1" x14ac:dyDescent="0.2">
      <c r="A3" s="106">
        <v>2</v>
      </c>
      <c r="B3" s="110" t="s">
        <v>39</v>
      </c>
      <c r="C3" s="111"/>
      <c r="D3" s="111"/>
      <c r="E3" s="111"/>
      <c r="F3" s="111"/>
      <c r="G3" s="111"/>
      <c r="H3" s="111"/>
      <c r="I3" s="111"/>
      <c r="J3" s="111"/>
    </row>
    <row r="4" spans="1:10" ht="30" customHeight="1" x14ac:dyDescent="0.2">
      <c r="A4" s="106">
        <v>3</v>
      </c>
      <c r="B4" s="41" t="s">
        <v>40</v>
      </c>
      <c r="C4" s="42" t="s">
        <v>41</v>
      </c>
      <c r="D4" s="42"/>
      <c r="E4" s="53"/>
      <c r="F4" s="53"/>
      <c r="G4" s="43"/>
      <c r="H4" s="53"/>
      <c r="I4" s="53"/>
      <c r="J4" s="103"/>
    </row>
    <row r="5" spans="1:10" ht="30" customHeight="1" x14ac:dyDescent="0.2">
      <c r="A5" s="106">
        <v>4</v>
      </c>
      <c r="B5" s="44" t="s">
        <v>42</v>
      </c>
      <c r="C5" s="45" t="s">
        <v>43</v>
      </c>
      <c r="D5" s="42"/>
      <c r="E5" s="53"/>
      <c r="F5" s="53"/>
      <c r="G5" s="43"/>
      <c r="H5" s="53"/>
      <c r="I5" s="105"/>
      <c r="J5" s="103"/>
    </row>
    <row r="6" spans="1:10" ht="30" customHeight="1" x14ac:dyDescent="0.2">
      <c r="A6" s="106">
        <v>5</v>
      </c>
      <c r="B6" s="44" t="s">
        <v>44</v>
      </c>
      <c r="C6" s="45" t="s">
        <v>45</v>
      </c>
      <c r="D6" s="42"/>
      <c r="E6" s="53"/>
      <c r="F6" s="53"/>
      <c r="G6" s="43"/>
      <c r="H6" s="53"/>
      <c r="I6" s="105"/>
      <c r="J6" s="103"/>
    </row>
    <row r="7" spans="1:10" ht="30" customHeight="1" x14ac:dyDescent="0.2">
      <c r="A7" s="106">
        <v>6</v>
      </c>
      <c r="B7" s="44" t="s">
        <v>46</v>
      </c>
      <c r="C7" s="45" t="s">
        <v>47</v>
      </c>
      <c r="D7" s="42"/>
      <c r="E7" s="53"/>
      <c r="F7" s="53"/>
      <c r="G7" s="43"/>
      <c r="H7" s="53"/>
      <c r="I7" s="105"/>
      <c r="J7" s="103"/>
    </row>
    <row r="8" spans="1:10" ht="30" customHeight="1" x14ac:dyDescent="0.2">
      <c r="A8" s="106">
        <v>7</v>
      </c>
      <c r="B8" s="44" t="s">
        <v>48</v>
      </c>
      <c r="C8" s="45" t="s">
        <v>49</v>
      </c>
      <c r="D8" s="42"/>
      <c r="E8" s="53"/>
      <c r="F8" s="53"/>
      <c r="G8" s="43"/>
      <c r="H8" s="53"/>
      <c r="I8" s="105"/>
      <c r="J8" s="103"/>
    </row>
    <row r="9" spans="1:10" ht="30" customHeight="1" x14ac:dyDescent="0.2">
      <c r="A9" s="106">
        <v>8</v>
      </c>
      <c r="B9" s="59" t="s">
        <v>50</v>
      </c>
      <c r="C9" s="60" t="s">
        <v>51</v>
      </c>
      <c r="D9" s="42"/>
      <c r="E9" s="53"/>
      <c r="F9" s="53"/>
      <c r="G9" s="43"/>
      <c r="H9" s="53"/>
      <c r="I9" s="105"/>
      <c r="J9" s="103"/>
    </row>
    <row r="10" spans="1:10" ht="30" customHeight="1" x14ac:dyDescent="0.2">
      <c r="A10" s="106">
        <v>9</v>
      </c>
      <c r="B10" s="44" t="s">
        <v>52</v>
      </c>
      <c r="C10" s="45" t="s">
        <v>53</v>
      </c>
      <c r="D10" s="42"/>
      <c r="E10" s="53"/>
      <c r="F10" s="53"/>
      <c r="G10" s="43"/>
      <c r="H10" s="53"/>
      <c r="I10" s="105"/>
      <c r="J10" s="103"/>
    </row>
    <row r="11" spans="1:10" ht="30" customHeight="1" x14ac:dyDescent="0.2">
      <c r="A11" s="106">
        <v>10</v>
      </c>
      <c r="B11" s="112" t="s">
        <v>54</v>
      </c>
      <c r="C11" s="113"/>
      <c r="D11" s="113"/>
      <c r="E11" s="113"/>
      <c r="F11" s="113"/>
      <c r="G11" s="113"/>
      <c r="H11" s="113"/>
      <c r="I11" s="113"/>
      <c r="J11" s="113"/>
    </row>
    <row r="12" spans="1:10" ht="30" customHeight="1" x14ac:dyDescent="0.2">
      <c r="A12" s="106">
        <v>11</v>
      </c>
      <c r="B12" s="41" t="s">
        <v>55</v>
      </c>
      <c r="C12" s="42" t="s">
        <v>56</v>
      </c>
      <c r="D12" s="42"/>
      <c r="E12" s="53"/>
      <c r="F12" s="53"/>
      <c r="G12" s="43"/>
      <c r="H12" s="53"/>
      <c r="I12" s="104"/>
      <c r="J12" s="103"/>
    </row>
    <row r="13" spans="1:10" ht="30" customHeight="1" x14ac:dyDescent="0.2">
      <c r="A13" s="106">
        <v>12</v>
      </c>
      <c r="B13" s="44" t="s">
        <v>57</v>
      </c>
      <c r="C13" s="45" t="s">
        <v>58</v>
      </c>
      <c r="D13" s="42"/>
      <c r="E13" s="53"/>
      <c r="F13" s="53"/>
      <c r="G13" s="43"/>
      <c r="H13" s="53"/>
      <c r="I13" s="104"/>
      <c r="J13" s="103"/>
    </row>
    <row r="14" spans="1:10" ht="30" customHeight="1" x14ac:dyDescent="0.2">
      <c r="A14" s="106">
        <v>13</v>
      </c>
      <c r="B14" s="44" t="s">
        <v>59</v>
      </c>
      <c r="C14" s="45" t="s">
        <v>60</v>
      </c>
      <c r="D14" s="42"/>
      <c r="E14" s="53"/>
      <c r="F14" s="53"/>
      <c r="G14" s="43"/>
      <c r="H14" s="53"/>
      <c r="I14" s="104"/>
      <c r="J14" s="103"/>
    </row>
    <row r="15" spans="1:10" ht="30" customHeight="1" x14ac:dyDescent="0.2">
      <c r="A15" s="106">
        <v>14</v>
      </c>
      <c r="B15" s="44" t="s">
        <v>61</v>
      </c>
      <c r="C15" s="45" t="s">
        <v>62</v>
      </c>
      <c r="D15" s="42"/>
      <c r="E15" s="53"/>
      <c r="F15" s="53"/>
      <c r="G15" s="43"/>
      <c r="H15" s="53"/>
      <c r="I15" s="104"/>
      <c r="J15" s="103"/>
    </row>
    <row r="16" spans="1:10" ht="30" customHeight="1" x14ac:dyDescent="0.2">
      <c r="A16" s="106">
        <v>15</v>
      </c>
      <c r="B16" s="44" t="s">
        <v>63</v>
      </c>
      <c r="C16" s="45" t="s">
        <v>64</v>
      </c>
      <c r="D16" s="42"/>
      <c r="E16" s="53"/>
      <c r="F16" s="53"/>
      <c r="G16" s="43"/>
      <c r="H16" s="53"/>
      <c r="I16" s="104"/>
      <c r="J16" s="103"/>
    </row>
    <row r="17" spans="1:10" ht="30" customHeight="1" x14ac:dyDescent="0.2">
      <c r="A17" s="106">
        <v>16</v>
      </c>
      <c r="B17" s="112" t="s">
        <v>65</v>
      </c>
      <c r="C17" s="113"/>
      <c r="D17" s="113"/>
      <c r="E17" s="113"/>
      <c r="F17" s="113"/>
      <c r="G17" s="113"/>
      <c r="H17" s="113"/>
      <c r="I17" s="113"/>
      <c r="J17" s="113"/>
    </row>
    <row r="18" spans="1:10" ht="30" customHeight="1" x14ac:dyDescent="0.2">
      <c r="A18" s="106">
        <v>17</v>
      </c>
      <c r="B18" s="41" t="s">
        <v>66</v>
      </c>
      <c r="C18" s="42" t="s">
        <v>67</v>
      </c>
      <c r="D18" s="42"/>
      <c r="E18" s="53"/>
      <c r="F18" s="53"/>
      <c r="G18" s="43"/>
      <c r="H18" s="53"/>
      <c r="I18" s="104"/>
      <c r="J18" s="103"/>
    </row>
    <row r="19" spans="1:10" ht="30" customHeight="1" x14ac:dyDescent="0.2">
      <c r="A19" s="106">
        <v>18</v>
      </c>
      <c r="B19" s="44" t="s">
        <v>68</v>
      </c>
      <c r="C19" s="45" t="s">
        <v>69</v>
      </c>
      <c r="D19" s="42"/>
      <c r="E19" s="53"/>
      <c r="F19" s="53"/>
      <c r="G19" s="43"/>
      <c r="H19" s="53"/>
      <c r="I19" s="104"/>
      <c r="J19" s="103"/>
    </row>
    <row r="20" spans="1:10" ht="30" customHeight="1" x14ac:dyDescent="0.2">
      <c r="A20" s="106">
        <v>19</v>
      </c>
      <c r="B20" s="44" t="s">
        <v>70</v>
      </c>
      <c r="C20" s="45" t="s">
        <v>71</v>
      </c>
      <c r="D20" s="42"/>
      <c r="E20" s="53"/>
      <c r="F20" s="53"/>
      <c r="G20" s="43"/>
      <c r="H20" s="53"/>
      <c r="I20" s="104"/>
      <c r="J20" s="103"/>
    </row>
    <row r="21" spans="1:10" ht="30" customHeight="1" x14ac:dyDescent="0.2">
      <c r="A21" s="106">
        <v>20</v>
      </c>
      <c r="B21" s="44" t="s">
        <v>72</v>
      </c>
      <c r="C21" s="45" t="s">
        <v>73</v>
      </c>
      <c r="D21" s="42"/>
      <c r="E21" s="53"/>
      <c r="F21" s="53"/>
      <c r="G21" s="43"/>
      <c r="H21" s="53"/>
      <c r="I21" s="104"/>
      <c r="J21" s="103"/>
    </row>
    <row r="22" spans="1:10" ht="30" customHeight="1" x14ac:dyDescent="0.2">
      <c r="A22" s="106">
        <v>21</v>
      </c>
      <c r="B22" s="44" t="s">
        <v>74</v>
      </c>
      <c r="C22" s="45" t="s">
        <v>75</v>
      </c>
      <c r="D22" s="42"/>
      <c r="E22" s="53"/>
      <c r="F22" s="53"/>
      <c r="G22" s="43"/>
      <c r="H22" s="53"/>
      <c r="I22" s="104"/>
      <c r="J22" s="103"/>
    </row>
    <row r="23" spans="1:10" ht="30" customHeight="1" x14ac:dyDescent="0.2">
      <c r="A23" s="106">
        <v>22</v>
      </c>
      <c r="B23" s="41" t="s">
        <v>76</v>
      </c>
      <c r="C23" s="42" t="s">
        <v>77</v>
      </c>
      <c r="D23" s="42"/>
      <c r="E23" s="53"/>
      <c r="F23" s="53"/>
      <c r="G23" s="43"/>
      <c r="H23" s="53"/>
      <c r="I23" s="104"/>
      <c r="J23" s="103"/>
    </row>
    <row r="24" spans="1:10" ht="30" customHeight="1" x14ac:dyDescent="0.2">
      <c r="A24" s="106">
        <v>23</v>
      </c>
      <c r="B24" s="44" t="s">
        <v>78</v>
      </c>
      <c r="C24" s="45" t="s">
        <v>79</v>
      </c>
      <c r="D24" s="42"/>
      <c r="E24" s="53"/>
      <c r="F24" s="53"/>
      <c r="G24" s="43"/>
      <c r="H24" s="53"/>
      <c r="I24" s="104"/>
      <c r="J24" s="103"/>
    </row>
    <row r="25" spans="1:10" ht="30" customHeight="1" x14ac:dyDescent="0.2">
      <c r="A25" s="106">
        <v>24</v>
      </c>
      <c r="B25" s="44" t="s">
        <v>80</v>
      </c>
      <c r="C25" s="45" t="s">
        <v>81</v>
      </c>
      <c r="D25" s="42"/>
      <c r="E25" s="53"/>
      <c r="F25" s="53"/>
      <c r="G25" s="43"/>
      <c r="H25" s="53"/>
      <c r="I25" s="104"/>
      <c r="J25" s="103"/>
    </row>
    <row r="26" spans="1:10" ht="30" customHeight="1" x14ac:dyDescent="0.2">
      <c r="A26" s="106">
        <v>25</v>
      </c>
      <c r="B26" s="44" t="s">
        <v>82</v>
      </c>
      <c r="C26" s="45" t="s">
        <v>83</v>
      </c>
      <c r="D26" s="42"/>
      <c r="E26" s="53"/>
      <c r="F26" s="53"/>
      <c r="G26" s="43"/>
      <c r="H26" s="53"/>
      <c r="I26" s="104"/>
      <c r="J26" s="103"/>
    </row>
    <row r="27" spans="1:10" ht="30" customHeight="1" x14ac:dyDescent="0.2">
      <c r="A27" s="106">
        <v>26</v>
      </c>
      <c r="B27" s="41" t="s">
        <v>84</v>
      </c>
      <c r="C27" s="42" t="s">
        <v>85</v>
      </c>
      <c r="D27" s="42"/>
      <c r="E27" s="53"/>
      <c r="F27" s="53"/>
      <c r="G27" s="43"/>
      <c r="H27" s="53"/>
      <c r="I27" s="104"/>
      <c r="J27" s="103"/>
    </row>
    <row r="28" spans="1:10" ht="30" customHeight="1" x14ac:dyDescent="0.2">
      <c r="A28" s="106">
        <v>27</v>
      </c>
      <c r="B28" s="112" t="s">
        <v>86</v>
      </c>
      <c r="C28" s="113"/>
      <c r="D28" s="113"/>
      <c r="E28" s="113"/>
      <c r="F28" s="113"/>
      <c r="G28" s="113"/>
      <c r="H28" s="113"/>
      <c r="I28" s="113"/>
      <c r="J28" s="113"/>
    </row>
    <row r="29" spans="1:10" ht="51.75" customHeight="1" x14ac:dyDescent="0.2">
      <c r="A29" s="106">
        <v>28</v>
      </c>
      <c r="B29" s="41" t="s">
        <v>87</v>
      </c>
      <c r="C29" s="45" t="s">
        <v>88</v>
      </c>
      <c r="D29" s="42"/>
      <c r="E29" s="53"/>
      <c r="F29" s="53"/>
      <c r="G29" s="43"/>
      <c r="H29" s="53"/>
      <c r="I29" s="104"/>
      <c r="J29" s="103"/>
    </row>
    <row r="30" spans="1:10" ht="30" customHeight="1" x14ac:dyDescent="0.2">
      <c r="A30" s="106">
        <v>29</v>
      </c>
      <c r="B30" s="44" t="s">
        <v>89</v>
      </c>
      <c r="C30" s="45" t="s">
        <v>90</v>
      </c>
      <c r="D30" s="42"/>
      <c r="E30" s="53"/>
      <c r="F30" s="53"/>
      <c r="G30" s="43"/>
      <c r="H30" s="53"/>
      <c r="I30" s="104"/>
      <c r="J30" s="103"/>
    </row>
    <row r="31" spans="1:10" ht="30" customHeight="1" x14ac:dyDescent="0.2">
      <c r="A31" s="106">
        <v>30</v>
      </c>
      <c r="B31" s="44" t="s">
        <v>91</v>
      </c>
      <c r="C31" s="45" t="s">
        <v>92</v>
      </c>
      <c r="D31" s="42"/>
      <c r="E31" s="53"/>
      <c r="F31" s="53"/>
      <c r="G31" s="43"/>
      <c r="H31" s="53"/>
      <c r="I31" s="104"/>
      <c r="J31" s="103"/>
    </row>
    <row r="32" spans="1:10" ht="30" customHeight="1" x14ac:dyDescent="0.2">
      <c r="A32" s="106">
        <v>31</v>
      </c>
      <c r="B32" s="44" t="s">
        <v>93</v>
      </c>
      <c r="C32" s="45" t="s">
        <v>94</v>
      </c>
      <c r="D32" s="42"/>
      <c r="E32" s="53"/>
      <c r="F32" s="53"/>
      <c r="G32" s="43"/>
      <c r="H32" s="53"/>
      <c r="I32" s="104"/>
      <c r="J32" s="103"/>
    </row>
    <row r="33" spans="1:10" ht="30" customHeight="1" x14ac:dyDescent="0.2">
      <c r="A33" s="106">
        <v>32</v>
      </c>
      <c r="B33" s="112" t="s">
        <v>95</v>
      </c>
      <c r="C33" s="113"/>
      <c r="D33" s="113"/>
      <c r="E33" s="113"/>
      <c r="F33" s="113"/>
      <c r="G33" s="113"/>
      <c r="H33" s="113"/>
      <c r="I33" s="113"/>
      <c r="J33" s="113"/>
    </row>
    <row r="34" spans="1:10" ht="30" customHeight="1" x14ac:dyDescent="0.2">
      <c r="A34" s="106">
        <v>33</v>
      </c>
      <c r="B34" s="41" t="s">
        <v>96</v>
      </c>
      <c r="C34" s="42" t="s">
        <v>97</v>
      </c>
      <c r="D34" s="42"/>
      <c r="E34" s="53"/>
      <c r="F34" s="53"/>
      <c r="G34" s="43"/>
      <c r="H34" s="53"/>
      <c r="I34" s="104"/>
      <c r="J34" s="103"/>
    </row>
    <row r="35" spans="1:10" ht="30" customHeight="1" x14ac:dyDescent="0.2">
      <c r="A35" s="106">
        <v>34</v>
      </c>
      <c r="B35" s="44" t="s">
        <v>98</v>
      </c>
      <c r="C35" s="45" t="s">
        <v>99</v>
      </c>
      <c r="D35" s="42"/>
      <c r="E35" s="53"/>
      <c r="F35" s="53"/>
      <c r="G35" s="43"/>
      <c r="H35" s="53"/>
      <c r="I35" s="104"/>
      <c r="J35" s="103"/>
    </row>
    <row r="36" spans="1:10" ht="30" customHeight="1" x14ac:dyDescent="0.2">
      <c r="A36" s="106">
        <v>35</v>
      </c>
      <c r="B36" s="44" t="s">
        <v>100</v>
      </c>
      <c r="C36" s="45" t="s">
        <v>101</v>
      </c>
      <c r="D36" s="42"/>
      <c r="E36" s="53"/>
      <c r="F36" s="53"/>
      <c r="G36" s="43"/>
      <c r="H36" s="53"/>
      <c r="I36" s="104"/>
      <c r="J36" s="103"/>
    </row>
    <row r="37" spans="1:10" ht="30" customHeight="1" x14ac:dyDescent="0.2">
      <c r="A37" s="106">
        <v>36</v>
      </c>
      <c r="B37" s="44" t="s">
        <v>102</v>
      </c>
      <c r="C37" s="45" t="s">
        <v>103</v>
      </c>
      <c r="D37" s="42"/>
      <c r="E37" s="53"/>
      <c r="F37" s="53"/>
      <c r="G37" s="43"/>
      <c r="H37" s="53"/>
      <c r="I37" s="104"/>
      <c r="J37" s="103"/>
    </row>
    <row r="38" spans="1:10" ht="30" customHeight="1" x14ac:dyDescent="0.2">
      <c r="A38" s="106">
        <v>37</v>
      </c>
      <c r="B38" s="41" t="s">
        <v>104</v>
      </c>
      <c r="C38" s="42" t="s">
        <v>105</v>
      </c>
      <c r="D38" s="42"/>
      <c r="E38" s="53"/>
      <c r="F38" s="53"/>
      <c r="G38" s="43"/>
      <c r="H38" s="53"/>
      <c r="I38" s="104"/>
      <c r="J38" s="103"/>
    </row>
    <row r="39" spans="1:10" ht="30" customHeight="1" thickBot="1" x14ac:dyDescent="0.25">
      <c r="A39" s="106">
        <v>38</v>
      </c>
      <c r="B39" s="46" t="s">
        <v>106</v>
      </c>
      <c r="C39" s="47" t="s">
        <v>107</v>
      </c>
      <c r="D39" s="47"/>
      <c r="E39" s="47"/>
      <c r="F39" s="47"/>
      <c r="G39" s="57"/>
      <c r="H39" s="58"/>
      <c r="I39" s="102"/>
      <c r="J39" s="101"/>
    </row>
    <row r="40" spans="1:10" ht="6" customHeight="1" x14ac:dyDescent="0.2">
      <c r="A40" s="30"/>
      <c r="B40" s="35"/>
      <c r="C40" s="36"/>
      <c r="D40" s="37"/>
      <c r="E40" s="37"/>
      <c r="F40" s="37"/>
      <c r="G40" s="37"/>
      <c r="H40" s="37"/>
      <c r="I40" s="30"/>
      <c r="J40" s="30"/>
    </row>
    <row r="41" spans="1:10" x14ac:dyDescent="0.2">
      <c r="A41" s="35"/>
      <c r="B41" s="35"/>
      <c r="C41" s="36"/>
      <c r="D41" s="37"/>
      <c r="E41" s="37"/>
      <c r="F41" s="37"/>
      <c r="G41" s="37"/>
      <c r="H41" s="37"/>
      <c r="I41" s="35"/>
      <c r="J41" s="35"/>
    </row>
    <row r="42" spans="1:10" x14ac:dyDescent="0.2">
      <c r="A42" s="35"/>
      <c r="B42" s="35"/>
      <c r="C42" s="36"/>
      <c r="D42" s="37"/>
      <c r="E42" s="37"/>
      <c r="F42" s="37"/>
      <c r="G42" s="37"/>
      <c r="H42" s="37"/>
      <c r="I42" s="35"/>
      <c r="J42" s="35"/>
    </row>
  </sheetData>
  <mergeCells count="5">
    <mergeCell ref="B3:J3"/>
    <mergeCell ref="B11:J11"/>
    <mergeCell ref="B17:J17"/>
    <mergeCell ref="B28:J28"/>
    <mergeCell ref="B33:J33"/>
  </mergeCells>
  <dataValidations count="2">
    <dataValidation type="list" allowBlank="1" showInputMessage="1" showErrorMessage="1" sqref="E34:E39 H4:H10 H12:H16 H18:H27 H29:H32 H34:H39 E4:E10 E12:E16 E18:E27 E29:E32" xr:uid="{079648BE-2FB7-46B3-B0B9-72E7E15696CF}">
      <formula1>"Primary, Secondary, Both, N/A"</formula1>
    </dataValidation>
    <dataValidation type="list" allowBlank="1" showInputMessage="1" showErrorMessage="1" sqref="D34:D39 D12:D16 D29:D32 D4:D10 D18:D27 F4:F10 F12:F16 F18:F27 F29:F32 F34:F39" xr:uid="{E44CBD08-3E62-4116-90E5-A756376CD48F}">
      <formula1>"Yes, No,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519B0-62FF-4E77-ACE1-35844E1244A8}">
  <dimension ref="A2:AU171"/>
  <sheetViews>
    <sheetView topLeftCell="B1" zoomScale="90" zoomScaleNormal="90" workbookViewId="0">
      <selection activeCell="D23" sqref="D23"/>
    </sheetView>
  </sheetViews>
  <sheetFormatPr defaultColWidth="9.140625" defaultRowHeight="12.75" x14ac:dyDescent="0.2"/>
  <cols>
    <col min="1" max="1" width="9.140625" style="65"/>
    <col min="2" max="2" width="17" style="65" customWidth="1"/>
    <col min="3" max="4" width="23.5703125" style="65" customWidth="1"/>
    <col min="5" max="5" width="31.42578125" style="65" customWidth="1"/>
    <col min="6" max="6" width="13.7109375" style="65" customWidth="1"/>
    <col min="7" max="15" width="9.140625" style="65"/>
    <col min="16" max="16" width="20" style="65" customWidth="1"/>
    <col min="17" max="26" width="9.140625" style="65"/>
    <col min="27" max="27" width="0" style="65" hidden="1" customWidth="1"/>
    <col min="28" max="16384" width="9.140625" style="65"/>
  </cols>
  <sheetData>
    <row r="2" spans="1:47" ht="19.5" x14ac:dyDescent="0.25">
      <c r="A2" s="63"/>
      <c r="B2" s="64" t="s">
        <v>108</v>
      </c>
      <c r="C2" s="63"/>
      <c r="D2" s="63"/>
      <c r="E2" s="63"/>
      <c r="F2" s="63"/>
      <c r="G2" s="63"/>
      <c r="H2" s="63"/>
      <c r="I2" s="63"/>
      <c r="J2" s="63"/>
      <c r="K2" s="63"/>
      <c r="L2" s="63"/>
      <c r="M2" s="63"/>
      <c r="N2" s="63"/>
      <c r="O2" s="63"/>
      <c r="P2" s="63"/>
      <c r="Q2" s="63"/>
      <c r="R2" s="63"/>
      <c r="S2" s="63"/>
      <c r="T2" s="63"/>
      <c r="U2" s="63"/>
      <c r="V2" s="63"/>
      <c r="W2" s="63"/>
      <c r="X2" s="63"/>
      <c r="Y2" s="63"/>
      <c r="Z2" s="63"/>
      <c r="AA2" s="63" t="s">
        <v>109</v>
      </c>
      <c r="AB2" s="63"/>
      <c r="AC2" s="63"/>
      <c r="AD2" s="63"/>
      <c r="AE2" s="63"/>
      <c r="AF2" s="63"/>
      <c r="AG2" s="63"/>
      <c r="AH2" s="63"/>
      <c r="AI2" s="63"/>
      <c r="AJ2" s="63"/>
      <c r="AK2" s="63"/>
      <c r="AL2" s="63"/>
      <c r="AM2" s="63"/>
      <c r="AN2" s="63"/>
      <c r="AO2" s="63"/>
      <c r="AP2" s="63"/>
      <c r="AQ2" s="63"/>
      <c r="AR2" s="63"/>
      <c r="AS2" s="63"/>
      <c r="AT2" s="63"/>
      <c r="AU2" s="63"/>
    </row>
    <row r="3" spans="1:47" ht="19.5" x14ac:dyDescent="0.25">
      <c r="A3" s="63"/>
      <c r="B3" s="64" t="s">
        <v>110</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row>
    <row r="4" spans="1:47" x14ac:dyDescent="0.2">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row>
    <row r="5" spans="1:47" ht="16.5" thickBot="1" x14ac:dyDescent="0.3">
      <c r="A5" s="63"/>
      <c r="B5" s="66" t="s">
        <v>111</v>
      </c>
      <c r="C5" s="67"/>
      <c r="D5" s="67"/>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row>
    <row r="6" spans="1:47" ht="15.75" thickBot="1" x14ac:dyDescent="0.25">
      <c r="A6" s="63"/>
      <c r="B6" s="68"/>
      <c r="C6" s="69" t="s">
        <v>112</v>
      </c>
      <c r="D6" s="70"/>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row>
    <row r="7" spans="1:47"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row>
    <row r="8" spans="1:47" ht="15" x14ac:dyDescent="0.2">
      <c r="A8" s="63"/>
      <c r="B8" s="63"/>
      <c r="C8" s="71"/>
      <c r="D8" s="71"/>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row>
    <row r="9" spans="1:47" ht="15" x14ac:dyDescent="0.2">
      <c r="A9" s="63"/>
      <c r="B9" s="63"/>
      <c r="C9" s="71" t="s">
        <v>113</v>
      </c>
      <c r="D9" s="71"/>
      <c r="E9" s="63"/>
      <c r="F9" s="72"/>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row>
    <row r="10" spans="1:47" ht="9.75" customHeight="1" thickBot="1" x14ac:dyDescent="0.25">
      <c r="A10" s="63"/>
      <c r="B10" s="63"/>
      <c r="C10" s="63"/>
      <c r="D10" s="63"/>
      <c r="E10" s="63"/>
      <c r="F10" s="73"/>
      <c r="G10" s="63"/>
      <c r="H10" s="63"/>
      <c r="I10" s="63"/>
      <c r="J10" s="63"/>
      <c r="K10" s="74"/>
      <c r="L10" s="74"/>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row>
    <row r="11" spans="1:47" ht="15.95" customHeight="1" thickBot="1" x14ac:dyDescent="0.25">
      <c r="A11" s="63"/>
      <c r="B11" s="63"/>
      <c r="C11" s="75" t="s">
        <v>114</v>
      </c>
      <c r="D11" s="114" t="s">
        <v>115</v>
      </c>
      <c r="E11" s="115"/>
      <c r="F11" s="76"/>
      <c r="G11" s="63"/>
      <c r="H11" s="63"/>
      <c r="I11" s="63"/>
      <c r="J11" s="63"/>
      <c r="K11" s="74"/>
      <c r="L11" s="74"/>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row>
    <row r="12" spans="1:47" ht="15.95" customHeight="1" thickBot="1" x14ac:dyDescent="0.25">
      <c r="A12" s="63"/>
      <c r="B12" s="63"/>
      <c r="C12" s="77">
        <v>2022</v>
      </c>
      <c r="D12" s="116">
        <v>0.8</v>
      </c>
      <c r="E12" s="117"/>
      <c r="F12" s="76"/>
      <c r="G12" s="63"/>
      <c r="H12" s="63"/>
      <c r="I12" s="63"/>
      <c r="J12" s="63"/>
      <c r="K12" s="74"/>
      <c r="L12" s="74"/>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row>
    <row r="13" spans="1:47" ht="15" x14ac:dyDescent="0.2">
      <c r="A13" s="63"/>
      <c r="B13" s="63"/>
      <c r="C13" s="63"/>
      <c r="D13" s="63"/>
      <c r="E13" s="63"/>
      <c r="F13" s="73"/>
      <c r="G13" s="63"/>
      <c r="H13" s="63"/>
      <c r="I13" s="63"/>
      <c r="J13" s="63"/>
      <c r="K13" s="74"/>
      <c r="L13" s="74"/>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row>
    <row r="14" spans="1:47" ht="15" x14ac:dyDescent="0.2">
      <c r="A14" s="63"/>
      <c r="B14" s="63"/>
      <c r="C14" s="71" t="s">
        <v>116</v>
      </c>
      <c r="D14" s="71"/>
      <c r="E14" s="63"/>
      <c r="F14" s="73"/>
      <c r="G14" s="63"/>
      <c r="H14" s="63"/>
      <c r="I14" s="63"/>
      <c r="J14" s="63"/>
      <c r="K14" s="74"/>
      <c r="L14" s="74"/>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row>
    <row r="15" spans="1:47" ht="9.75" customHeight="1" thickBot="1" x14ac:dyDescent="0.25">
      <c r="A15" s="63"/>
      <c r="B15" s="63"/>
      <c r="C15" s="63"/>
      <c r="D15" s="63"/>
      <c r="E15" s="63"/>
      <c r="F15" s="73"/>
      <c r="G15" s="63"/>
      <c r="H15" s="63"/>
      <c r="I15" s="63"/>
      <c r="J15" s="63"/>
      <c r="K15" s="74"/>
      <c r="L15" s="74"/>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row>
    <row r="16" spans="1:47" ht="60.95" customHeight="1" thickBot="1" x14ac:dyDescent="0.25">
      <c r="A16" s="63"/>
      <c r="B16" s="63"/>
      <c r="C16" s="78" t="s">
        <v>117</v>
      </c>
      <c r="D16" s="79" t="s">
        <v>118</v>
      </c>
      <c r="E16" s="80" t="s">
        <v>119</v>
      </c>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row>
    <row r="17" spans="1:47" ht="15.75" thickBot="1" x14ac:dyDescent="0.25">
      <c r="A17" s="63"/>
      <c r="B17" s="63"/>
      <c r="C17" s="81">
        <v>8</v>
      </c>
      <c r="D17" s="82">
        <f>C12+C17</f>
        <v>2030</v>
      </c>
      <c r="E17" s="83">
        <f>INDEX(Calculations!$C$37:$AV$37,1,MATCH($D$17,Calculations!$C$4:$AL$4,0))</f>
        <v>0.73726010359323357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row>
    <row r="18" spans="1:47" x14ac:dyDescent="0.2">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row>
    <row r="19" spans="1:47" ht="3.75" customHeight="1" x14ac:dyDescent="0.2">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row>
    <row r="20" spans="1:47" ht="15" x14ac:dyDescent="0.2">
      <c r="A20" s="63"/>
      <c r="B20" s="63"/>
      <c r="C20" s="71" t="s">
        <v>120</v>
      </c>
      <c r="D20" s="71"/>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row>
    <row r="21" spans="1:47" ht="9.75" customHeight="1" thickBot="1" x14ac:dyDescent="0.25">
      <c r="A21" s="63"/>
      <c r="B21" s="63"/>
      <c r="C21" s="63"/>
      <c r="D21" s="63"/>
      <c r="E21" s="63"/>
      <c r="F21" s="73"/>
      <c r="G21" s="63"/>
      <c r="H21" s="63"/>
      <c r="I21" s="63"/>
      <c r="J21" s="63"/>
      <c r="K21" s="74"/>
      <c r="L21" s="74"/>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row>
    <row r="22" spans="1:47" ht="60.95" customHeight="1" thickBot="1" x14ac:dyDescent="0.25">
      <c r="A22" s="63"/>
      <c r="B22" s="63"/>
      <c r="C22" s="78" t="s">
        <v>121</v>
      </c>
      <c r="D22" s="79" t="s">
        <v>122</v>
      </c>
      <c r="E22" s="80" t="s">
        <v>123</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row>
    <row r="23" spans="1:47" ht="15.75" thickBot="1" x14ac:dyDescent="0.25">
      <c r="A23" s="63"/>
      <c r="B23" s="63"/>
      <c r="C23" s="84">
        <f>D23-C12</f>
        <v>28</v>
      </c>
      <c r="D23" s="85">
        <v>2050</v>
      </c>
      <c r="E23" s="83">
        <f>INDEX(Calculations!$C$37:$AV$37,1,MATCH($D$23,Calculations!$C$4:$AL$4,0))</f>
        <v>0.11611895660929014</v>
      </c>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row>
    <row r="24" spans="1:47" x14ac:dyDescent="0.2">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row>
    <row r="25" spans="1:47" x14ac:dyDescent="0.2">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row>
    <row r="26" spans="1:47" x14ac:dyDescent="0.2">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row>
    <row r="27" spans="1:47" x14ac:dyDescent="0.2">
      <c r="A27" s="63"/>
      <c r="B27" s="63"/>
      <c r="C27" s="63"/>
      <c r="D27" s="63"/>
      <c r="E27" s="86"/>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row>
    <row r="28" spans="1:47" x14ac:dyDescent="0.2">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row>
    <row r="29" spans="1:47" x14ac:dyDescent="0.2">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row>
    <row r="30" spans="1:47" x14ac:dyDescent="0.2">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row>
    <row r="31" spans="1:47" x14ac:dyDescent="0.2">
      <c r="A31" s="63"/>
      <c r="B31" s="63"/>
      <c r="C31" s="63"/>
      <c r="D31" s="63"/>
      <c r="E31" s="87"/>
      <c r="F31" s="88"/>
      <c r="G31" s="87"/>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row>
    <row r="32" spans="1:47" x14ac:dyDescent="0.2">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row>
    <row r="33" spans="1:47" x14ac:dyDescent="0.2">
      <c r="A33" s="63"/>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63"/>
      <c r="AG33" s="63"/>
      <c r="AH33" s="63"/>
      <c r="AI33" s="63"/>
      <c r="AJ33" s="63"/>
      <c r="AK33" s="63"/>
      <c r="AL33" s="63"/>
      <c r="AM33" s="63"/>
      <c r="AN33" s="63"/>
      <c r="AO33" s="63"/>
      <c r="AP33" s="63"/>
      <c r="AQ33" s="63"/>
      <c r="AR33" s="63"/>
      <c r="AS33" s="63"/>
      <c r="AT33" s="63"/>
      <c r="AU33" s="63"/>
    </row>
    <row r="34" spans="1:47" x14ac:dyDescent="0.2">
      <c r="A34" s="63"/>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63"/>
      <c r="AG34" s="63"/>
      <c r="AH34" s="63"/>
      <c r="AI34" s="63"/>
      <c r="AJ34" s="63"/>
      <c r="AK34" s="63"/>
      <c r="AL34" s="63"/>
      <c r="AM34" s="63"/>
      <c r="AN34" s="63"/>
      <c r="AO34" s="63"/>
      <c r="AP34" s="63"/>
      <c r="AQ34" s="63"/>
      <c r="AR34" s="63"/>
      <c r="AS34" s="63"/>
      <c r="AT34" s="63"/>
      <c r="AU34" s="63"/>
    </row>
    <row r="35" spans="1:47" x14ac:dyDescent="0.2">
      <c r="A35" s="63"/>
      <c r="B35" s="89"/>
      <c r="C35" s="89"/>
      <c r="D35" s="89"/>
      <c r="E35" s="89"/>
      <c r="F35" s="89"/>
      <c r="G35" s="89"/>
      <c r="H35" s="89"/>
      <c r="I35" s="89"/>
      <c r="J35" s="89"/>
      <c r="K35" s="89"/>
      <c r="L35" s="89"/>
      <c r="M35" s="89"/>
      <c r="N35" s="89"/>
      <c r="O35" s="89"/>
      <c r="P35" s="89"/>
      <c r="Q35" s="87"/>
      <c r="R35" s="87"/>
      <c r="S35" s="87"/>
      <c r="T35" s="87"/>
      <c r="U35" s="87"/>
      <c r="V35" s="89"/>
      <c r="W35" s="89"/>
      <c r="X35" s="89"/>
      <c r="Y35" s="89"/>
      <c r="Z35" s="89"/>
      <c r="AA35" s="89"/>
      <c r="AB35" s="89"/>
      <c r="AC35" s="89"/>
      <c r="AD35" s="89"/>
      <c r="AE35" s="89"/>
      <c r="AF35" s="63"/>
      <c r="AG35" s="63"/>
      <c r="AH35" s="63"/>
      <c r="AI35" s="63"/>
      <c r="AJ35" s="63"/>
      <c r="AK35" s="63"/>
      <c r="AL35" s="63"/>
      <c r="AM35" s="63"/>
      <c r="AN35" s="63"/>
      <c r="AO35" s="63"/>
      <c r="AP35" s="63"/>
      <c r="AQ35" s="63"/>
      <c r="AR35" s="63"/>
      <c r="AS35" s="63"/>
      <c r="AT35" s="63"/>
      <c r="AU35" s="63"/>
    </row>
    <row r="36" spans="1:47" x14ac:dyDescent="0.2">
      <c r="A36" s="63"/>
      <c r="B36" s="63"/>
      <c r="C36" s="63"/>
      <c r="D36" s="63"/>
      <c r="E36" s="63"/>
      <c r="F36" s="63"/>
      <c r="G36" s="63"/>
      <c r="H36" s="63"/>
      <c r="I36" s="63"/>
      <c r="J36" s="63"/>
      <c r="K36" s="63"/>
      <c r="L36" s="63"/>
      <c r="M36" s="63"/>
      <c r="N36" s="63"/>
      <c r="O36" s="63"/>
      <c r="P36" s="63"/>
      <c r="Q36" s="63"/>
      <c r="R36" s="87"/>
      <c r="S36" s="63"/>
      <c r="T36" s="87"/>
      <c r="U36" s="87"/>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row>
    <row r="37" spans="1:47" x14ac:dyDescent="0.2">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row>
    <row r="38" spans="1:47" x14ac:dyDescent="0.2">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row>
    <row r="39" spans="1:47" x14ac:dyDescent="0.2">
      <c r="A39" s="63"/>
      <c r="B39" s="63"/>
      <c r="C39" s="63"/>
      <c r="D39" s="63"/>
      <c r="E39" s="63"/>
      <c r="F39" s="63"/>
      <c r="G39" s="90"/>
      <c r="H39" s="90"/>
      <c r="I39" s="91"/>
      <c r="J39" s="92"/>
      <c r="K39" s="91"/>
      <c r="L39" s="92"/>
      <c r="M39" s="91"/>
      <c r="N39" s="92"/>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row>
    <row r="40" spans="1:47" x14ac:dyDescent="0.2">
      <c r="A40" s="63"/>
      <c r="B40" s="63"/>
      <c r="C40" s="63"/>
      <c r="D40" s="63"/>
      <c r="E40" s="63"/>
      <c r="F40" s="63"/>
      <c r="G40" s="90"/>
      <c r="H40" s="90"/>
      <c r="I40" s="91"/>
      <c r="J40" s="92"/>
      <c r="K40" s="91"/>
      <c r="L40" s="92"/>
      <c r="M40" s="90"/>
      <c r="N40" s="90"/>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row>
    <row r="41" spans="1:47" x14ac:dyDescent="0.2">
      <c r="A41" s="63"/>
      <c r="B41" s="63"/>
      <c r="C41" s="63"/>
      <c r="D41" s="63"/>
      <c r="E41" s="63"/>
      <c r="F41" s="63"/>
      <c r="G41" s="91"/>
      <c r="H41" s="92"/>
      <c r="I41" s="91"/>
      <c r="J41" s="92"/>
      <c r="K41" s="91"/>
      <c r="L41" s="92"/>
      <c r="M41" s="90"/>
      <c r="N41" s="90"/>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row>
    <row r="42" spans="1:47" x14ac:dyDescent="0.2">
      <c r="A42" s="63"/>
      <c r="B42" s="63"/>
      <c r="C42" s="63"/>
      <c r="D42" s="63"/>
      <c r="E42" s="63"/>
      <c r="F42" s="63"/>
      <c r="G42" s="91"/>
      <c r="H42" s="92"/>
      <c r="I42" s="91"/>
      <c r="J42" s="92"/>
      <c r="K42" s="91"/>
      <c r="L42" s="92"/>
      <c r="M42" s="90"/>
      <c r="N42" s="90"/>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row>
    <row r="43" spans="1:47" x14ac:dyDescent="0.2">
      <c r="A43" s="63"/>
      <c r="B43" s="63"/>
      <c r="C43" s="63"/>
      <c r="D43" s="63"/>
      <c r="E43" s="63"/>
      <c r="F43" s="63"/>
      <c r="G43" s="91"/>
      <c r="H43" s="92"/>
      <c r="I43" s="91"/>
      <c r="J43" s="92"/>
      <c r="K43" s="91"/>
      <c r="L43" s="92"/>
      <c r="M43" s="90"/>
      <c r="N43" s="90"/>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row>
    <row r="44" spans="1:47" x14ac:dyDescent="0.2">
      <c r="A44" s="63"/>
      <c r="B44" s="63"/>
      <c r="C44" s="63"/>
      <c r="D44" s="63"/>
      <c r="E44" s="63"/>
      <c r="F44" s="63"/>
      <c r="G44" s="91"/>
      <c r="H44" s="92"/>
      <c r="I44" s="91"/>
      <c r="J44" s="92"/>
      <c r="K44" s="91"/>
      <c r="L44" s="92"/>
      <c r="M44" s="90"/>
      <c r="N44" s="90"/>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row>
    <row r="45" spans="1:47" x14ac:dyDescent="0.2">
      <c r="A45" s="63"/>
      <c r="B45" s="63"/>
      <c r="C45" s="63"/>
      <c r="D45" s="63"/>
      <c r="E45" s="63"/>
      <c r="F45" s="63"/>
      <c r="G45" s="91"/>
      <c r="H45" s="92"/>
      <c r="I45" s="91"/>
      <c r="J45" s="92"/>
      <c r="K45" s="91"/>
      <c r="L45" s="92"/>
      <c r="M45" s="90"/>
      <c r="N45" s="90"/>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row>
    <row r="46" spans="1:47" x14ac:dyDescent="0.2">
      <c r="A46" s="63"/>
      <c r="B46" s="63"/>
      <c r="C46" s="63"/>
      <c r="D46" s="63"/>
      <c r="E46" s="63"/>
      <c r="F46" s="63"/>
      <c r="G46" s="91"/>
      <c r="H46" s="92"/>
      <c r="I46" s="91"/>
      <c r="J46" s="92"/>
      <c r="K46" s="91"/>
      <c r="L46" s="92"/>
      <c r="M46" s="90"/>
      <c r="N46" s="90"/>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row>
    <row r="47" spans="1:47" x14ac:dyDescent="0.2">
      <c r="A47" s="63"/>
      <c r="B47" s="63"/>
      <c r="C47" s="63"/>
      <c r="D47" s="63"/>
      <c r="E47" s="63"/>
      <c r="F47" s="63"/>
      <c r="G47" s="91"/>
      <c r="H47" s="92"/>
      <c r="I47" s="91"/>
      <c r="J47" s="92"/>
      <c r="K47" s="91"/>
      <c r="L47" s="92"/>
      <c r="M47" s="90"/>
      <c r="N47" s="90"/>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row>
    <row r="48" spans="1:47" x14ac:dyDescent="0.2">
      <c r="A48" s="63"/>
      <c r="B48" s="63"/>
      <c r="C48" s="63"/>
      <c r="D48" s="63"/>
      <c r="E48" s="63"/>
      <c r="F48" s="63"/>
      <c r="G48" s="91"/>
      <c r="H48" s="92"/>
      <c r="I48" s="91"/>
      <c r="J48" s="92"/>
      <c r="K48" s="91"/>
      <c r="L48" s="92"/>
      <c r="M48" s="90"/>
      <c r="N48" s="90"/>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row>
    <row r="49" spans="1:47" x14ac:dyDescent="0.2">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row>
    <row r="50" spans="1:47" x14ac:dyDescent="0.2">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row>
    <row r="51" spans="1:47" x14ac:dyDescent="0.2">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row>
    <row r="52" spans="1:47" x14ac:dyDescent="0.2">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row>
    <row r="53" spans="1:47" x14ac:dyDescent="0.2">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row>
    <row r="54" spans="1:47" x14ac:dyDescent="0.2">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row>
    <row r="55" spans="1:47" x14ac:dyDescent="0.2">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row>
    <row r="56" spans="1:47" x14ac:dyDescent="0.2">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row>
    <row r="57" spans="1:47" x14ac:dyDescent="0.2">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row>
    <row r="58" spans="1:47" x14ac:dyDescent="0.2">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row>
    <row r="59" spans="1:47" x14ac:dyDescent="0.2">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row>
    <row r="60" spans="1:47" x14ac:dyDescent="0.2">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row>
    <row r="61" spans="1:47" x14ac:dyDescent="0.2">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row>
    <row r="62" spans="1:47" x14ac:dyDescent="0.2">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row r="63" spans="1:47" x14ac:dyDescent="0.2">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row>
    <row r="64" spans="1:47" x14ac:dyDescent="0.2">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row>
    <row r="65" spans="1:47" x14ac:dyDescent="0.2">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row>
    <row r="66" spans="1:47" x14ac:dyDescent="0.2">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row>
    <row r="67" spans="1:47" x14ac:dyDescent="0.2">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row>
    <row r="68" spans="1:47" x14ac:dyDescent="0.2">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row>
    <row r="69" spans="1:47" x14ac:dyDescent="0.2">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row>
    <row r="70" spans="1:47" x14ac:dyDescent="0.2">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row>
    <row r="71" spans="1:47" x14ac:dyDescent="0.2">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row>
    <row r="72" spans="1:47" x14ac:dyDescent="0.2">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row>
    <row r="73" spans="1:47" x14ac:dyDescent="0.2">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row>
    <row r="74" spans="1:47" x14ac:dyDescent="0.2">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row>
    <row r="75" spans="1:47" x14ac:dyDescent="0.2">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row>
    <row r="76" spans="1:47" x14ac:dyDescent="0.2">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row>
    <row r="77" spans="1:47" x14ac:dyDescent="0.2">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row>
    <row r="78" spans="1:47" x14ac:dyDescent="0.2">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row>
    <row r="79" spans="1:47" x14ac:dyDescent="0.2">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row>
    <row r="80" spans="1:47" x14ac:dyDescent="0.2">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row>
    <row r="81" spans="1:47" x14ac:dyDescent="0.2">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row>
    <row r="82" spans="1:47" x14ac:dyDescent="0.2">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row>
    <row r="83" spans="1:47" x14ac:dyDescent="0.2">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row>
    <row r="84" spans="1:47" x14ac:dyDescent="0.2">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row>
    <row r="85" spans="1:47" x14ac:dyDescent="0.2">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row>
    <row r="86" spans="1:47" x14ac:dyDescent="0.2">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row>
    <row r="87" spans="1:47" x14ac:dyDescent="0.2">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row>
    <row r="88" spans="1:47" x14ac:dyDescent="0.2">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row>
    <row r="89" spans="1:47" x14ac:dyDescent="0.2">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row>
    <row r="90" spans="1:47" x14ac:dyDescent="0.2">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row>
    <row r="91" spans="1:47" x14ac:dyDescent="0.2">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row>
    <row r="92" spans="1:47" x14ac:dyDescent="0.2">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row>
    <row r="93" spans="1:47" x14ac:dyDescent="0.2">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row>
    <row r="94" spans="1:47" x14ac:dyDescent="0.2">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row>
    <row r="95" spans="1:47" x14ac:dyDescent="0.2">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row>
    <row r="96" spans="1:47" x14ac:dyDescent="0.2">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row>
    <row r="97" spans="1:47" x14ac:dyDescent="0.2">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row>
    <row r="98" spans="1:47" x14ac:dyDescent="0.2">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row>
    <row r="99" spans="1:47" x14ac:dyDescent="0.2">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row>
    <row r="100" spans="1:47" x14ac:dyDescent="0.2">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row>
    <row r="101" spans="1:47" x14ac:dyDescent="0.2">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row>
    <row r="102" spans="1:47" x14ac:dyDescent="0.2">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row>
    <row r="103" spans="1:47" x14ac:dyDescent="0.2">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row>
    <row r="104" spans="1:47" x14ac:dyDescent="0.2">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row>
    <row r="105" spans="1:47" x14ac:dyDescent="0.2">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row>
    <row r="106" spans="1:47" x14ac:dyDescent="0.2">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row>
    <row r="107" spans="1:47" x14ac:dyDescent="0.2">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row>
    <row r="108" spans="1:47" x14ac:dyDescent="0.2">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row>
    <row r="109" spans="1:47" x14ac:dyDescent="0.2">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row>
    <row r="110" spans="1:47" x14ac:dyDescent="0.2">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row>
    <row r="111" spans="1:47" x14ac:dyDescent="0.2">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row>
    <row r="112" spans="1:47" x14ac:dyDescent="0.2">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row>
    <row r="113" spans="1:47" x14ac:dyDescent="0.2">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row>
    <row r="114" spans="1:47" x14ac:dyDescent="0.2">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row>
    <row r="115" spans="1:47" x14ac:dyDescent="0.2">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row>
    <row r="116" spans="1:47" x14ac:dyDescent="0.2">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row>
    <row r="117" spans="1:47" x14ac:dyDescent="0.2">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row>
    <row r="118" spans="1:47" x14ac:dyDescent="0.2">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row>
    <row r="119" spans="1:47" x14ac:dyDescent="0.2">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row>
    <row r="120" spans="1:47" x14ac:dyDescent="0.2">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row>
    <row r="121" spans="1:47" x14ac:dyDescent="0.2">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row>
    <row r="122" spans="1:47" x14ac:dyDescent="0.2">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row>
    <row r="123" spans="1:47" x14ac:dyDescent="0.2">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row>
    <row r="124" spans="1:47" x14ac:dyDescent="0.2">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row>
    <row r="125" spans="1:47" x14ac:dyDescent="0.2">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row>
    <row r="126" spans="1:47" x14ac:dyDescent="0.2">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row>
    <row r="127" spans="1:47" x14ac:dyDescent="0.2">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row>
    <row r="128" spans="1:47" x14ac:dyDescent="0.2">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row>
    <row r="129" spans="1:47" x14ac:dyDescent="0.2">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row>
    <row r="130" spans="1:47" x14ac:dyDescent="0.2">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row>
    <row r="131" spans="1:47" x14ac:dyDescent="0.2">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row>
    <row r="132" spans="1:47" x14ac:dyDescent="0.2">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row>
    <row r="133" spans="1:47" x14ac:dyDescent="0.2">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row>
    <row r="134" spans="1:47" x14ac:dyDescent="0.2">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row>
    <row r="135" spans="1:47" x14ac:dyDescent="0.2">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row>
    <row r="136" spans="1:47" x14ac:dyDescent="0.2">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row>
    <row r="137" spans="1:47" x14ac:dyDescent="0.2">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row>
    <row r="138" spans="1:47" x14ac:dyDescent="0.2">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row>
    <row r="139" spans="1:47" x14ac:dyDescent="0.2">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row>
    <row r="140" spans="1:47" x14ac:dyDescent="0.2">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row>
    <row r="141" spans="1:47" x14ac:dyDescent="0.2">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row>
    <row r="142" spans="1:47" x14ac:dyDescent="0.2">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row>
    <row r="143" spans="1:47" x14ac:dyDescent="0.2">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row>
    <row r="144" spans="1:47" x14ac:dyDescent="0.2">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row>
    <row r="145" spans="1:47" x14ac:dyDescent="0.2">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row>
    <row r="146" spans="1:47" x14ac:dyDescent="0.2">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row>
    <row r="147" spans="1:47" x14ac:dyDescent="0.2">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row>
    <row r="148" spans="1:47" x14ac:dyDescent="0.2">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row>
    <row r="149" spans="1:47" x14ac:dyDescent="0.2">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row>
    <row r="150" spans="1:47" x14ac:dyDescent="0.2">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row>
    <row r="151" spans="1:47" x14ac:dyDescent="0.2">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row>
    <row r="152" spans="1:47" x14ac:dyDescent="0.2">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row>
    <row r="153" spans="1:47" x14ac:dyDescent="0.2">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row>
    <row r="154" spans="1:47" x14ac:dyDescent="0.2">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row>
    <row r="155" spans="1:47" x14ac:dyDescent="0.2">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row>
    <row r="156" spans="1:47" x14ac:dyDescent="0.2">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row>
    <row r="157" spans="1:47" x14ac:dyDescent="0.2">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row>
    <row r="158" spans="1:47" x14ac:dyDescent="0.2">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row>
    <row r="159" spans="1:47" x14ac:dyDescent="0.2">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row>
    <row r="160" spans="1:47" x14ac:dyDescent="0.2">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row>
    <row r="161" spans="1:47" x14ac:dyDescent="0.2">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row>
    <row r="162" spans="1:47" x14ac:dyDescent="0.2">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row>
    <row r="163" spans="1:47" x14ac:dyDescent="0.2">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row>
    <row r="164" spans="1:47" x14ac:dyDescent="0.2">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row>
    <row r="165" spans="1:47" x14ac:dyDescent="0.2">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row>
    <row r="166" spans="1:47" x14ac:dyDescent="0.2">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row>
    <row r="167" spans="1:47" x14ac:dyDescent="0.2">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row>
    <row r="168" spans="1:47" x14ac:dyDescent="0.2">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row>
    <row r="169" spans="1:47" x14ac:dyDescent="0.2">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row>
    <row r="170" spans="1:47" x14ac:dyDescent="0.2">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row>
    <row r="171" spans="1:47" x14ac:dyDescent="0.2">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row>
  </sheetData>
  <sheetProtection algorithmName="SHA-512" hashValue="S1RzBowBE9h8EZZlRUzsigRE29Q1b8CYUgjSbbw9IaojYmwINg5wUNG42lzxh1seIMzwY8M81ZseUwLoK0hRpw==" saltValue="cj30prN+L7FMoQlSf6IAWA==" spinCount="100000" sheet="1" objects="1" scenarios="1" selectLockedCells="1"/>
  <mergeCells count="2">
    <mergeCell ref="D11:E11"/>
    <mergeCell ref="D12:E12"/>
  </mergeCells>
  <dataValidations count="2">
    <dataValidation type="list" allowBlank="1" showInputMessage="1" showErrorMessage="1" sqref="C17" xr:uid="{AF403D7E-33EA-4681-8226-C49C0E475B4C}">
      <formula1>"5,6,7,8,9,10"</formula1>
    </dataValidation>
    <dataValidation type="list" allowBlank="1" showInputMessage="1" showErrorMessage="1" sqref="D23" xr:uid="{F47ABB28-E4CC-4F98-9ADE-95AFC87BD5F4}">
      <formula1>"2040, 2041, 2042, 2043, 2044, 2045, 2046, 2047, 2048, 2049, 2050"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E889879-AB2B-4518-BB12-8C6C3E4E3ABC}">
          <x14:formula1>
            <xm:f>Calculations!$H$4:$AL$4</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3106A-740D-4065-B6DE-B0242C4660F2}">
  <dimension ref="B4:AX42"/>
  <sheetViews>
    <sheetView zoomScale="70" zoomScaleNormal="70" workbookViewId="0">
      <selection activeCell="N51" sqref="N51"/>
    </sheetView>
  </sheetViews>
  <sheetFormatPr defaultColWidth="9.140625" defaultRowHeight="12.75" x14ac:dyDescent="0.2"/>
  <cols>
    <col min="1" max="1" width="9.140625" style="63"/>
    <col min="2" max="2" width="30.5703125" style="63" bestFit="1" customWidth="1"/>
    <col min="3" max="3" width="12" style="63" bestFit="1" customWidth="1"/>
    <col min="4" max="7" width="8" style="63" bestFit="1" customWidth="1"/>
    <col min="8" max="8" width="10.5703125" style="63" bestFit="1" customWidth="1"/>
    <col min="9" max="16384" width="9.140625" style="63"/>
  </cols>
  <sheetData>
    <row r="4" spans="2:50" x14ac:dyDescent="0.2">
      <c r="B4" s="93" t="s">
        <v>114</v>
      </c>
      <c r="C4" s="94">
        <v>2015</v>
      </c>
      <c r="D4" s="94">
        <v>2016</v>
      </c>
      <c r="E4" s="94">
        <v>2017</v>
      </c>
      <c r="F4" s="94">
        <v>2018</v>
      </c>
      <c r="G4" s="94">
        <v>2019</v>
      </c>
      <c r="H4" s="94">
        <v>2020</v>
      </c>
      <c r="I4" s="94">
        <v>2021</v>
      </c>
      <c r="J4" s="94">
        <v>2022</v>
      </c>
      <c r="K4" s="94">
        <v>2023</v>
      </c>
      <c r="L4" s="94">
        <v>2024</v>
      </c>
      <c r="M4" s="94">
        <v>2025</v>
      </c>
      <c r="N4" s="94">
        <v>2026</v>
      </c>
      <c r="O4" s="94">
        <v>2027</v>
      </c>
      <c r="P4" s="94">
        <v>2028</v>
      </c>
      <c r="Q4" s="94">
        <v>2029</v>
      </c>
      <c r="R4" s="94">
        <v>2030</v>
      </c>
      <c r="S4" s="94">
        <v>2031</v>
      </c>
      <c r="T4" s="94">
        <v>2032</v>
      </c>
      <c r="U4" s="94">
        <v>2033</v>
      </c>
      <c r="V4" s="94">
        <v>2034</v>
      </c>
      <c r="W4" s="94">
        <v>2035</v>
      </c>
      <c r="X4" s="94">
        <v>2036</v>
      </c>
      <c r="Y4" s="94">
        <v>2037</v>
      </c>
      <c r="Z4" s="94">
        <v>2038</v>
      </c>
      <c r="AA4" s="94">
        <v>2039</v>
      </c>
      <c r="AB4" s="94">
        <v>2040</v>
      </c>
      <c r="AC4" s="94">
        <v>2041</v>
      </c>
      <c r="AD4" s="94">
        <v>2042</v>
      </c>
      <c r="AE4" s="94">
        <v>2043</v>
      </c>
      <c r="AF4" s="94">
        <v>2044</v>
      </c>
      <c r="AG4" s="94">
        <v>2045</v>
      </c>
      <c r="AH4" s="94">
        <v>2046</v>
      </c>
      <c r="AI4" s="94">
        <v>2047</v>
      </c>
      <c r="AJ4" s="94">
        <v>2048</v>
      </c>
      <c r="AK4" s="94">
        <v>2049</v>
      </c>
      <c r="AL4" s="94">
        <v>2050</v>
      </c>
      <c r="AM4" s="63">
        <v>2051</v>
      </c>
      <c r="AN4" s="95">
        <v>2052</v>
      </c>
      <c r="AO4" s="63">
        <v>2053</v>
      </c>
      <c r="AP4" s="95">
        <v>2054</v>
      </c>
      <c r="AQ4" s="63">
        <v>2055</v>
      </c>
      <c r="AR4" s="95">
        <v>2056</v>
      </c>
      <c r="AS4" s="63">
        <v>2057</v>
      </c>
      <c r="AT4" s="95">
        <v>2058</v>
      </c>
      <c r="AU4" s="63">
        <v>2059</v>
      </c>
      <c r="AV4" s="95">
        <v>2060</v>
      </c>
    </row>
    <row r="5" spans="2:50" x14ac:dyDescent="0.2">
      <c r="B5" s="93" t="s">
        <v>124</v>
      </c>
      <c r="C5" s="96">
        <v>2.0156259242734889</v>
      </c>
      <c r="D5" s="96">
        <v>1.9613542966259403</v>
      </c>
      <c r="E5" s="96">
        <v>1.9070826689783917</v>
      </c>
      <c r="F5" s="96">
        <v>1.8528110413308432</v>
      </c>
      <c r="G5" s="96">
        <v>1.7985394136832946</v>
      </c>
      <c r="H5" s="96">
        <v>1.7442677860357461</v>
      </c>
      <c r="I5" s="96">
        <v>1.6899961583881975</v>
      </c>
      <c r="J5" s="96">
        <v>1.6357245307406489</v>
      </c>
      <c r="K5" s="96">
        <v>1.5814529030931004</v>
      </c>
      <c r="L5" s="96">
        <v>1.5271812754455518</v>
      </c>
      <c r="M5" s="96">
        <v>1.4729096477980035</v>
      </c>
      <c r="N5" s="96">
        <v>1.4186380201504549</v>
      </c>
      <c r="O5" s="96">
        <v>1.3643663925029064</v>
      </c>
      <c r="P5" s="96">
        <v>1.3100947648553578</v>
      </c>
      <c r="Q5" s="96">
        <v>1.2558231372078092</v>
      </c>
      <c r="R5" s="96">
        <v>1.2015515095602609</v>
      </c>
      <c r="S5" s="96">
        <v>1.1472798819127124</v>
      </c>
      <c r="T5" s="96">
        <v>1.0930082542651638</v>
      </c>
      <c r="U5" s="96">
        <v>1.0387366266176152</v>
      </c>
      <c r="V5" s="96">
        <v>0.98446499897006667</v>
      </c>
      <c r="W5" s="96">
        <v>0.93019337132251823</v>
      </c>
      <c r="X5" s="96">
        <v>0.87592174367496956</v>
      </c>
      <c r="Y5" s="96">
        <v>0.821650116027421</v>
      </c>
      <c r="Z5" s="96">
        <v>0.76737848837987255</v>
      </c>
      <c r="AA5" s="96">
        <v>0.7131068607323241</v>
      </c>
      <c r="AB5" s="96">
        <v>0.65883523308477554</v>
      </c>
      <c r="AC5" s="96">
        <v>0.60456360543722698</v>
      </c>
      <c r="AD5" s="96">
        <v>0.55029197778967842</v>
      </c>
      <c r="AE5" s="96">
        <v>0.49602035014212986</v>
      </c>
      <c r="AF5" s="96">
        <v>0.4417487224945813</v>
      </c>
      <c r="AG5" s="96">
        <v>0.38747709484703274</v>
      </c>
      <c r="AH5" s="96">
        <v>0.33320546719948418</v>
      </c>
      <c r="AI5" s="96">
        <v>0.27893383955193585</v>
      </c>
      <c r="AJ5" s="96">
        <v>0.22466221190438729</v>
      </c>
      <c r="AK5" s="96">
        <v>0.17039058425683873</v>
      </c>
      <c r="AL5" s="97">
        <v>0.11611895660929014</v>
      </c>
      <c r="AM5" s="63">
        <v>7.9133551556497081E-2</v>
      </c>
      <c r="AN5" s="63">
        <v>5.3928481316062551E-2</v>
      </c>
      <c r="AO5" s="63">
        <v>3.6751555311915353E-2</v>
      </c>
      <c r="AP5" s="63">
        <v>2.5045704697834233E-2</v>
      </c>
      <c r="AQ5" s="63">
        <v>1.7068320469358224E-2</v>
      </c>
      <c r="AR5" s="63">
        <v>1.1631837361314287E-2</v>
      </c>
      <c r="AS5" s="63">
        <v>7.926945163876117E-3</v>
      </c>
      <c r="AT5" s="63">
        <v>5.4021095446264936E-3</v>
      </c>
      <c r="AU5" s="63">
        <v>3.6814670631422487E-3</v>
      </c>
      <c r="AV5" s="63">
        <v>2.5088716963325287E-3</v>
      </c>
      <c r="AW5" s="63">
        <v>1.7097632766231944E-3</v>
      </c>
      <c r="AX5" s="63">
        <v>1.1651813308598247E-3</v>
      </c>
    </row>
    <row r="6" spans="2:50" x14ac:dyDescent="0.2">
      <c r="B6" s="90"/>
      <c r="C6" s="90"/>
      <c r="D6" s="90"/>
      <c r="E6" s="90"/>
      <c r="F6" s="90"/>
      <c r="G6" s="90"/>
    </row>
    <row r="7" spans="2:50" x14ac:dyDescent="0.2">
      <c r="B7" s="90"/>
      <c r="C7" s="90"/>
      <c r="D7" s="90"/>
      <c r="E7" s="90"/>
      <c r="F7" s="90"/>
      <c r="G7" s="90"/>
    </row>
    <row r="8" spans="2:50" x14ac:dyDescent="0.2">
      <c r="B8" s="93" t="s">
        <v>125</v>
      </c>
      <c r="C8" s="98">
        <f>'Company Glidepath Tool'!C12</f>
        <v>2022</v>
      </c>
    </row>
    <row r="9" spans="2:50" x14ac:dyDescent="0.2">
      <c r="B9" s="93" t="s">
        <v>126</v>
      </c>
      <c r="C9" s="98">
        <f>SUMIFS(C5:AL5,C4:AL4,C8)</f>
        <v>1.6357245307406489</v>
      </c>
    </row>
    <row r="10" spans="2:50" x14ac:dyDescent="0.2">
      <c r="B10" s="90"/>
      <c r="C10" s="90"/>
      <c r="D10" s="90"/>
      <c r="E10" s="90"/>
      <c r="F10" s="90"/>
      <c r="G10" s="90"/>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row>
    <row r="11" spans="2:50" x14ac:dyDescent="0.2">
      <c r="B11" s="98" t="s">
        <v>127</v>
      </c>
      <c r="C11" s="96">
        <f>'Company Glidepath Tool'!D12</f>
        <v>0.8</v>
      </c>
    </row>
    <row r="13" spans="2:50" x14ac:dyDescent="0.2">
      <c r="B13" s="93" t="s">
        <v>128</v>
      </c>
      <c r="C13" s="99" t="str">
        <f>IF(C11&lt;=C9,"Below","Above")</f>
        <v>Below</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row>
    <row r="16" spans="2:50" x14ac:dyDescent="0.2">
      <c r="B16" s="98" t="s">
        <v>129</v>
      </c>
    </row>
    <row r="17" spans="2:48" x14ac:dyDescent="0.2">
      <c r="B17" s="98"/>
      <c r="H17" s="63" t="str">
        <f>IF(H4&lt;$C$8,"",($C$11-H5)/H5)</f>
        <v/>
      </c>
      <c r="I17" s="63" t="str">
        <f>IF(I4&lt;$C$8,"",($C$11-I5)/I5)</f>
        <v/>
      </c>
      <c r="K17" s="87"/>
      <c r="L17" s="87"/>
      <c r="M17" s="87"/>
      <c r="N17" s="87"/>
      <c r="O17" s="87"/>
      <c r="P17" s="87"/>
      <c r="Q17" s="87"/>
      <c r="R17" s="87"/>
      <c r="S17" s="87"/>
      <c r="T17" s="87"/>
      <c r="U17" s="87"/>
      <c r="V17" s="87"/>
      <c r="W17" s="87"/>
      <c r="X17" s="87"/>
      <c r="Y17" s="87"/>
      <c r="Z17" s="87"/>
      <c r="AA17" s="87"/>
      <c r="AB17" s="63" t="str">
        <f t="shared" ref="AB17" si="0">IF(AB4&lt;$C$8,"",IF(AB4=Z8,($C$11-AB5)/AB5,""))</f>
        <v/>
      </c>
    </row>
    <row r="18" spans="2:48" x14ac:dyDescent="0.2">
      <c r="B18" s="98"/>
    </row>
    <row r="19" spans="2:48" x14ac:dyDescent="0.2">
      <c r="B19" s="98" t="s">
        <v>130</v>
      </c>
      <c r="C19" s="96">
        <f>IF($C$8&gt;=C4,$C$11,$C$11+(C4-$C$8)*($AB$19-$C$11)/($AB$4-$C$8))</f>
        <v>0.8</v>
      </c>
      <c r="D19" s="96">
        <f t="shared" ref="D19:F19" si="1">IF($C$8&gt;=D4,$C$11,$C$11+(D4-$C$8)*($AB$19-$C$11)/($AB$4-$C$8))</f>
        <v>0.8</v>
      </c>
      <c r="E19" s="96">
        <f t="shared" si="1"/>
        <v>0.8</v>
      </c>
      <c r="F19" s="96">
        <f t="shared" si="1"/>
        <v>0.8</v>
      </c>
      <c r="G19" s="96">
        <f>IF($C$8&gt;=G4,$C$11,$C$11+(G4-$C$8)*($AB$19-$C$11)/($AB$4-$C$8))</f>
        <v>0.8</v>
      </c>
      <c r="H19" s="96">
        <f t="shared" ref="H19:AA19" si="2">IF($C$8&gt;=H4,$C$11,$C$11+(H4-$C$8)*($AB$19-$C$11)/($AB$4-$C$8))</f>
        <v>0.8</v>
      </c>
      <c r="I19" s="96">
        <f t="shared" si="2"/>
        <v>0.8</v>
      </c>
      <c r="J19" s="96">
        <f t="shared" si="2"/>
        <v>0.8</v>
      </c>
      <c r="K19" s="96">
        <f t="shared" si="2"/>
        <v>0.79215751294915426</v>
      </c>
      <c r="L19" s="96">
        <f t="shared" si="2"/>
        <v>0.78431502589830848</v>
      </c>
      <c r="M19" s="96">
        <f t="shared" si="2"/>
        <v>0.77647253884746259</v>
      </c>
      <c r="N19" s="96">
        <f t="shared" si="2"/>
        <v>0.76863005179661681</v>
      </c>
      <c r="O19" s="96">
        <f t="shared" si="2"/>
        <v>0.76078756474577103</v>
      </c>
      <c r="P19" s="96">
        <f t="shared" si="2"/>
        <v>0.75294507769492525</v>
      </c>
      <c r="Q19" s="96">
        <f t="shared" si="2"/>
        <v>0.74510259064407935</v>
      </c>
      <c r="R19" s="96">
        <f t="shared" si="2"/>
        <v>0.73726010359323357</v>
      </c>
      <c r="S19" s="96">
        <f t="shared" si="2"/>
        <v>0.72941761654238779</v>
      </c>
      <c r="T19" s="96">
        <f t="shared" si="2"/>
        <v>0.72157512949154201</v>
      </c>
      <c r="U19" s="96">
        <f t="shared" si="2"/>
        <v>0.71373264244069623</v>
      </c>
      <c r="V19" s="96">
        <f t="shared" si="2"/>
        <v>0.70589015538985034</v>
      </c>
      <c r="W19" s="96">
        <f t="shared" si="2"/>
        <v>0.69804766833900456</v>
      </c>
      <c r="X19" s="96">
        <f t="shared" si="2"/>
        <v>0.69020518128815878</v>
      </c>
      <c r="Y19" s="96">
        <f t="shared" si="2"/>
        <v>0.68236269423731299</v>
      </c>
      <c r="Z19" s="96">
        <f t="shared" si="2"/>
        <v>0.6745202071864671</v>
      </c>
      <c r="AA19" s="96">
        <f t="shared" si="2"/>
        <v>0.66667772013562132</v>
      </c>
      <c r="AB19" s="96">
        <f t="shared" ref="AB19:AV19" si="3">AB5</f>
        <v>0.65883523308477554</v>
      </c>
      <c r="AC19" s="96">
        <f t="shared" si="3"/>
        <v>0.60456360543722698</v>
      </c>
      <c r="AD19" s="96">
        <f t="shared" si="3"/>
        <v>0.55029197778967842</v>
      </c>
      <c r="AE19" s="96">
        <f t="shared" si="3"/>
        <v>0.49602035014212986</v>
      </c>
      <c r="AF19" s="96">
        <f t="shared" si="3"/>
        <v>0.4417487224945813</v>
      </c>
      <c r="AG19" s="96">
        <f t="shared" si="3"/>
        <v>0.38747709484703274</v>
      </c>
      <c r="AH19" s="96">
        <f t="shared" si="3"/>
        <v>0.33320546719948418</v>
      </c>
      <c r="AI19" s="96">
        <f t="shared" si="3"/>
        <v>0.27893383955193585</v>
      </c>
      <c r="AJ19" s="96">
        <f t="shared" si="3"/>
        <v>0.22466221190438729</v>
      </c>
      <c r="AK19" s="96">
        <f t="shared" si="3"/>
        <v>0.17039058425683873</v>
      </c>
      <c r="AL19" s="96">
        <f t="shared" si="3"/>
        <v>0.11611895660929014</v>
      </c>
      <c r="AM19" s="96">
        <f t="shared" si="3"/>
        <v>7.9133551556497081E-2</v>
      </c>
      <c r="AN19" s="96">
        <f t="shared" si="3"/>
        <v>5.3928481316062551E-2</v>
      </c>
      <c r="AO19" s="96">
        <f t="shared" si="3"/>
        <v>3.6751555311915353E-2</v>
      </c>
      <c r="AP19" s="96">
        <f t="shared" si="3"/>
        <v>2.5045704697834233E-2</v>
      </c>
      <c r="AQ19" s="96">
        <f t="shared" si="3"/>
        <v>1.7068320469358224E-2</v>
      </c>
      <c r="AR19" s="96">
        <f t="shared" si="3"/>
        <v>1.1631837361314287E-2</v>
      </c>
      <c r="AS19" s="96">
        <f t="shared" si="3"/>
        <v>7.926945163876117E-3</v>
      </c>
      <c r="AT19" s="96">
        <f t="shared" si="3"/>
        <v>5.4021095446264936E-3</v>
      </c>
      <c r="AU19" s="96">
        <f t="shared" si="3"/>
        <v>3.6814670631422487E-3</v>
      </c>
      <c r="AV19" s="96">
        <f t="shared" si="3"/>
        <v>2.5088716963325287E-3</v>
      </c>
    </row>
    <row r="22" spans="2:48" x14ac:dyDescent="0.2">
      <c r="B22" s="100" t="s">
        <v>131</v>
      </c>
    </row>
    <row r="23" spans="2:48" x14ac:dyDescent="0.2">
      <c r="B23" s="98" t="s">
        <v>132</v>
      </c>
      <c r="C23" s="96">
        <f t="shared" ref="C23:AV23" si="4">($C$11-C5)</f>
        <v>-1.2156259242734888</v>
      </c>
      <c r="D23" s="96">
        <f t="shared" si="4"/>
        <v>-1.1613542966259403</v>
      </c>
      <c r="E23" s="96">
        <f t="shared" si="4"/>
        <v>-1.1070826689783917</v>
      </c>
      <c r="F23" s="96">
        <f t="shared" si="4"/>
        <v>-1.0528110413308431</v>
      </c>
      <c r="G23" s="96">
        <f t="shared" si="4"/>
        <v>-0.99853941368329457</v>
      </c>
      <c r="H23" s="96">
        <f t="shared" si="4"/>
        <v>-0.94426778603574602</v>
      </c>
      <c r="I23" s="96">
        <f t="shared" si="4"/>
        <v>-0.88999615838819746</v>
      </c>
      <c r="J23" s="96">
        <f t="shared" si="4"/>
        <v>-0.8357245307406489</v>
      </c>
      <c r="K23" s="96">
        <f t="shared" si="4"/>
        <v>-0.78145290309310034</v>
      </c>
      <c r="L23" s="96">
        <f t="shared" si="4"/>
        <v>-0.72718127544555178</v>
      </c>
      <c r="M23" s="96">
        <f t="shared" si="4"/>
        <v>-0.67290964779800344</v>
      </c>
      <c r="N23" s="96">
        <f t="shared" si="4"/>
        <v>-0.61863802015045488</v>
      </c>
      <c r="O23" s="96">
        <f t="shared" si="4"/>
        <v>-0.56436639250290632</v>
      </c>
      <c r="P23" s="96">
        <f t="shared" si="4"/>
        <v>-0.51009476485535776</v>
      </c>
      <c r="Q23" s="96">
        <f t="shared" si="4"/>
        <v>-0.4558231372078092</v>
      </c>
      <c r="R23" s="96">
        <f t="shared" si="4"/>
        <v>-0.40155150956026087</v>
      </c>
      <c r="S23" s="96">
        <f t="shared" si="4"/>
        <v>-0.34727988191271231</v>
      </c>
      <c r="T23" s="96">
        <f t="shared" si="4"/>
        <v>-0.29300825426516375</v>
      </c>
      <c r="U23" s="96">
        <f t="shared" si="4"/>
        <v>-0.23873662661761519</v>
      </c>
      <c r="V23" s="96">
        <f t="shared" si="4"/>
        <v>-0.18446499897006663</v>
      </c>
      <c r="W23" s="96">
        <f t="shared" si="4"/>
        <v>-0.13019337132251818</v>
      </c>
      <c r="X23" s="96">
        <f t="shared" si="4"/>
        <v>-7.5921743674969511E-2</v>
      </c>
      <c r="Y23" s="96">
        <f t="shared" si="4"/>
        <v>-2.1650116027420951E-2</v>
      </c>
      <c r="Z23" s="96">
        <f t="shared" si="4"/>
        <v>3.2621511620127497E-2</v>
      </c>
      <c r="AA23" s="96">
        <f t="shared" si="4"/>
        <v>8.6893139267675945E-2</v>
      </c>
      <c r="AB23" s="96">
        <f t="shared" si="4"/>
        <v>0.1411647669152245</v>
      </c>
      <c r="AC23" s="96">
        <f t="shared" si="4"/>
        <v>0.19543639456277306</v>
      </c>
      <c r="AD23" s="96">
        <f t="shared" si="4"/>
        <v>0.24970802221032162</v>
      </c>
      <c r="AE23" s="96">
        <f t="shared" si="4"/>
        <v>0.30397964985787018</v>
      </c>
      <c r="AF23" s="96">
        <f t="shared" si="4"/>
        <v>0.35825127750541874</v>
      </c>
      <c r="AG23" s="96">
        <f t="shared" si="4"/>
        <v>0.4125229051529673</v>
      </c>
      <c r="AH23" s="96">
        <f t="shared" si="4"/>
        <v>0.46679453280051586</v>
      </c>
      <c r="AI23" s="96">
        <f t="shared" si="4"/>
        <v>0.5210661604480642</v>
      </c>
      <c r="AJ23" s="96">
        <f t="shared" si="4"/>
        <v>0.57533778809561276</v>
      </c>
      <c r="AK23" s="96">
        <f t="shared" si="4"/>
        <v>0.62960941574316132</v>
      </c>
      <c r="AL23" s="96">
        <f t="shared" si="4"/>
        <v>0.68388104339070988</v>
      </c>
      <c r="AM23" s="96">
        <f t="shared" si="4"/>
        <v>0.72086644844350301</v>
      </c>
      <c r="AN23" s="96">
        <f t="shared" si="4"/>
        <v>0.74607151868393751</v>
      </c>
      <c r="AO23" s="96">
        <f t="shared" si="4"/>
        <v>0.76324844468808473</v>
      </c>
      <c r="AP23" s="96">
        <f t="shared" si="4"/>
        <v>0.77495429530216586</v>
      </c>
      <c r="AQ23" s="96">
        <f t="shared" si="4"/>
        <v>0.7829316795306418</v>
      </c>
      <c r="AR23" s="96">
        <f t="shared" si="4"/>
        <v>0.78836816263868581</v>
      </c>
      <c r="AS23" s="96">
        <f t="shared" si="4"/>
        <v>0.79207305483612389</v>
      </c>
      <c r="AT23" s="96">
        <f t="shared" si="4"/>
        <v>0.79459789045537355</v>
      </c>
      <c r="AU23" s="96">
        <f t="shared" si="4"/>
        <v>0.79631853293685784</v>
      </c>
      <c r="AV23" s="96">
        <f t="shared" si="4"/>
        <v>0.79749112830366753</v>
      </c>
    </row>
    <row r="24" spans="2:48" x14ac:dyDescent="0.2">
      <c r="B24" s="98" t="s">
        <v>133</v>
      </c>
      <c r="C24" s="98" t="str">
        <f t="shared" ref="C24:AV24" si="5">IF(C23&lt;0,"Negative","Positive")</f>
        <v>Negative</v>
      </c>
      <c r="D24" s="98" t="str">
        <f t="shared" si="5"/>
        <v>Negative</v>
      </c>
      <c r="E24" s="98" t="str">
        <f t="shared" si="5"/>
        <v>Negative</v>
      </c>
      <c r="F24" s="98" t="str">
        <f t="shared" si="5"/>
        <v>Negative</v>
      </c>
      <c r="G24" s="98" t="str">
        <f t="shared" si="5"/>
        <v>Negative</v>
      </c>
      <c r="H24" s="98" t="str">
        <f t="shared" si="5"/>
        <v>Negative</v>
      </c>
      <c r="I24" s="98" t="str">
        <f t="shared" si="5"/>
        <v>Negative</v>
      </c>
      <c r="J24" s="98" t="str">
        <f t="shared" si="5"/>
        <v>Negative</v>
      </c>
      <c r="K24" s="98" t="str">
        <f t="shared" si="5"/>
        <v>Negative</v>
      </c>
      <c r="L24" s="98" t="str">
        <f t="shared" si="5"/>
        <v>Negative</v>
      </c>
      <c r="M24" s="98" t="str">
        <f t="shared" si="5"/>
        <v>Negative</v>
      </c>
      <c r="N24" s="98" t="str">
        <f t="shared" si="5"/>
        <v>Negative</v>
      </c>
      <c r="O24" s="98" t="str">
        <f t="shared" si="5"/>
        <v>Negative</v>
      </c>
      <c r="P24" s="98" t="str">
        <f t="shared" si="5"/>
        <v>Negative</v>
      </c>
      <c r="Q24" s="98" t="str">
        <f t="shared" si="5"/>
        <v>Negative</v>
      </c>
      <c r="R24" s="98" t="str">
        <f t="shared" si="5"/>
        <v>Negative</v>
      </c>
      <c r="S24" s="98" t="str">
        <f t="shared" si="5"/>
        <v>Negative</v>
      </c>
      <c r="T24" s="98" t="str">
        <f t="shared" si="5"/>
        <v>Negative</v>
      </c>
      <c r="U24" s="98" t="str">
        <f t="shared" si="5"/>
        <v>Negative</v>
      </c>
      <c r="V24" s="98" t="str">
        <f t="shared" si="5"/>
        <v>Negative</v>
      </c>
      <c r="W24" s="98" t="str">
        <f t="shared" si="5"/>
        <v>Negative</v>
      </c>
      <c r="X24" s="98" t="str">
        <f t="shared" si="5"/>
        <v>Negative</v>
      </c>
      <c r="Y24" s="98" t="str">
        <f t="shared" si="5"/>
        <v>Negative</v>
      </c>
      <c r="Z24" s="98" t="str">
        <f t="shared" si="5"/>
        <v>Positive</v>
      </c>
      <c r="AA24" s="98" t="str">
        <f t="shared" si="5"/>
        <v>Positive</v>
      </c>
      <c r="AB24" s="98" t="str">
        <f t="shared" si="5"/>
        <v>Positive</v>
      </c>
      <c r="AC24" s="98" t="str">
        <f t="shared" si="5"/>
        <v>Positive</v>
      </c>
      <c r="AD24" s="98" t="str">
        <f t="shared" si="5"/>
        <v>Positive</v>
      </c>
      <c r="AE24" s="98" t="str">
        <f t="shared" si="5"/>
        <v>Positive</v>
      </c>
      <c r="AF24" s="98" t="str">
        <f t="shared" si="5"/>
        <v>Positive</v>
      </c>
      <c r="AG24" s="98" t="str">
        <f t="shared" si="5"/>
        <v>Positive</v>
      </c>
      <c r="AH24" s="98" t="str">
        <f t="shared" si="5"/>
        <v>Positive</v>
      </c>
      <c r="AI24" s="98" t="str">
        <f t="shared" si="5"/>
        <v>Positive</v>
      </c>
      <c r="AJ24" s="98" t="str">
        <f t="shared" si="5"/>
        <v>Positive</v>
      </c>
      <c r="AK24" s="98" t="str">
        <f t="shared" si="5"/>
        <v>Positive</v>
      </c>
      <c r="AL24" s="98" t="str">
        <f t="shared" si="5"/>
        <v>Positive</v>
      </c>
      <c r="AM24" s="98" t="str">
        <f t="shared" si="5"/>
        <v>Positive</v>
      </c>
      <c r="AN24" s="98" t="str">
        <f t="shared" si="5"/>
        <v>Positive</v>
      </c>
      <c r="AO24" s="98" t="str">
        <f t="shared" si="5"/>
        <v>Positive</v>
      </c>
      <c r="AP24" s="98" t="str">
        <f t="shared" si="5"/>
        <v>Positive</v>
      </c>
      <c r="AQ24" s="98" t="str">
        <f t="shared" si="5"/>
        <v>Positive</v>
      </c>
      <c r="AR24" s="98" t="str">
        <f t="shared" si="5"/>
        <v>Positive</v>
      </c>
      <c r="AS24" s="98" t="str">
        <f t="shared" si="5"/>
        <v>Positive</v>
      </c>
      <c r="AT24" s="98" t="str">
        <f t="shared" si="5"/>
        <v>Positive</v>
      </c>
      <c r="AU24" s="98" t="str">
        <f t="shared" si="5"/>
        <v>Positive</v>
      </c>
      <c r="AV24" s="98" t="str">
        <f t="shared" si="5"/>
        <v>Positive</v>
      </c>
    </row>
    <row r="25" spans="2:48" x14ac:dyDescent="0.2">
      <c r="B25" s="98" t="s">
        <v>134</v>
      </c>
      <c r="C25" s="98">
        <f>_xlfn.MINIFS(C23:AL23,C24:AL24,"Positive")</f>
        <v>3.2621511620127497E-2</v>
      </c>
    </row>
    <row r="26" spans="2:48" x14ac:dyDescent="0.2">
      <c r="B26" s="98" t="s">
        <v>135</v>
      </c>
      <c r="C26" s="98">
        <f>SUMIFS($H$4:$AL$4,$H$23:$AL$23,$C$25)</f>
        <v>2038</v>
      </c>
    </row>
    <row r="27" spans="2:48" x14ac:dyDescent="0.2">
      <c r="B27" s="98" t="s">
        <v>136</v>
      </c>
      <c r="C27" s="98">
        <f>C26+N28</f>
        <v>2040</v>
      </c>
    </row>
    <row r="28" spans="2:48" x14ac:dyDescent="0.2">
      <c r="J28" s="99">
        <f>H5</f>
        <v>1.7442677860357461</v>
      </c>
      <c r="K28" s="99">
        <v>1.48</v>
      </c>
      <c r="M28" s="98" t="s">
        <v>137</v>
      </c>
      <c r="N28" s="93">
        <f>IF(AND(C11&lt;=J28,C11&gt;K28),5,IF(AND(C11&lt;=J29,C11&gt;K29),4,IF(AND(C11&lt;=J30,C11&gt;K30),3,IF(AND(C11&lt;=J31,C11&gt;K31),2,1))))</f>
        <v>2</v>
      </c>
    </row>
    <row r="29" spans="2:48" x14ac:dyDescent="0.2">
      <c r="J29" s="99">
        <f>K28</f>
        <v>1.48</v>
      </c>
      <c r="K29" s="99">
        <v>1.23</v>
      </c>
    </row>
    <row r="30" spans="2:48" x14ac:dyDescent="0.2">
      <c r="J30" s="99">
        <f>K29</f>
        <v>1.23</v>
      </c>
      <c r="K30" s="99">
        <v>0.9</v>
      </c>
    </row>
    <row r="31" spans="2:48" x14ac:dyDescent="0.2">
      <c r="J31" s="99">
        <f>K30</f>
        <v>0.9</v>
      </c>
      <c r="K31" s="99">
        <v>0.56000000000000005</v>
      </c>
    </row>
    <row r="34" spans="2:48" x14ac:dyDescent="0.2">
      <c r="B34" s="98" t="s">
        <v>130</v>
      </c>
      <c r="C34" s="97">
        <f>IF(C4&gt;=$C$27,C5,IF($C$8&gt;=C4,$C$11,$C$11+(C4-$C$8)*(SUMIFS($H$5:$AL$5,$H$4:$AL$4,$C$27)-$C$11)/($C$27-$C$8)))</f>
        <v>0.8</v>
      </c>
      <c r="D34" s="97">
        <f>IF(D4&gt;=$C$27,D5,IF($C$8&gt;=D4,$C$11,$C$11+(D4-$C$8)*(SUMIFS($H$5:$AL$5,$H$4:$AL$4,$C$27)-$C$11)/($C$27-$C$8)))</f>
        <v>0.8</v>
      </c>
      <c r="E34" s="97">
        <f t="shared" ref="E34:AV34" si="6">IF(E4&gt;=$C$27,E5,IF($C$8&gt;=E4,$C$11,$C$11+(E4-$C$8)*(SUMIFS($H$5:$AL$5,$H$4:$AL$4,$C$27)-$C$11)/($C$27-$C$8)))</f>
        <v>0.8</v>
      </c>
      <c r="F34" s="97">
        <f t="shared" si="6"/>
        <v>0.8</v>
      </c>
      <c r="G34" s="97">
        <f t="shared" si="6"/>
        <v>0.8</v>
      </c>
      <c r="H34" s="97">
        <f t="shared" si="6"/>
        <v>0.8</v>
      </c>
      <c r="I34" s="97">
        <f t="shared" si="6"/>
        <v>0.8</v>
      </c>
      <c r="J34" s="97">
        <f t="shared" si="6"/>
        <v>0.8</v>
      </c>
      <c r="K34" s="97">
        <f t="shared" si="6"/>
        <v>0.79215751294915426</v>
      </c>
      <c r="L34" s="97">
        <f t="shared" si="6"/>
        <v>0.78431502589830848</v>
      </c>
      <c r="M34" s="97">
        <f t="shared" si="6"/>
        <v>0.77647253884746259</v>
      </c>
      <c r="N34" s="97">
        <f t="shared" si="6"/>
        <v>0.76863005179661681</v>
      </c>
      <c r="O34" s="97">
        <f t="shared" si="6"/>
        <v>0.76078756474577103</v>
      </c>
      <c r="P34" s="97">
        <f t="shared" si="6"/>
        <v>0.75294507769492525</v>
      </c>
      <c r="Q34" s="97">
        <f t="shared" si="6"/>
        <v>0.74510259064407935</v>
      </c>
      <c r="R34" s="97">
        <f t="shared" si="6"/>
        <v>0.73726010359323357</v>
      </c>
      <c r="S34" s="97">
        <f t="shared" si="6"/>
        <v>0.72941761654238779</v>
      </c>
      <c r="T34" s="97">
        <f t="shared" si="6"/>
        <v>0.72157512949154201</v>
      </c>
      <c r="U34" s="97">
        <f t="shared" si="6"/>
        <v>0.71373264244069623</v>
      </c>
      <c r="V34" s="97">
        <f t="shared" si="6"/>
        <v>0.70589015538985034</v>
      </c>
      <c r="W34" s="97">
        <f t="shared" si="6"/>
        <v>0.69804766833900456</v>
      </c>
      <c r="X34" s="97">
        <f t="shared" si="6"/>
        <v>0.69020518128815878</v>
      </c>
      <c r="Y34" s="97">
        <f t="shared" si="6"/>
        <v>0.68236269423731299</v>
      </c>
      <c r="Z34" s="97">
        <f t="shared" si="6"/>
        <v>0.6745202071864671</v>
      </c>
      <c r="AA34" s="97">
        <f t="shared" si="6"/>
        <v>0.66667772013562132</v>
      </c>
      <c r="AB34" s="97">
        <f t="shared" si="6"/>
        <v>0.65883523308477554</v>
      </c>
      <c r="AC34" s="97">
        <f t="shared" si="6"/>
        <v>0.60456360543722698</v>
      </c>
      <c r="AD34" s="97">
        <f t="shared" si="6"/>
        <v>0.55029197778967842</v>
      </c>
      <c r="AE34" s="97">
        <f t="shared" si="6"/>
        <v>0.49602035014212986</v>
      </c>
      <c r="AF34" s="97">
        <f t="shared" si="6"/>
        <v>0.4417487224945813</v>
      </c>
      <c r="AG34" s="97">
        <f t="shared" si="6"/>
        <v>0.38747709484703274</v>
      </c>
      <c r="AH34" s="97">
        <f t="shared" si="6"/>
        <v>0.33320546719948418</v>
      </c>
      <c r="AI34" s="97">
        <f t="shared" si="6"/>
        <v>0.27893383955193585</v>
      </c>
      <c r="AJ34" s="97">
        <f t="shared" si="6"/>
        <v>0.22466221190438729</v>
      </c>
      <c r="AK34" s="97">
        <f t="shared" si="6"/>
        <v>0.17039058425683873</v>
      </c>
      <c r="AL34" s="97">
        <f>AL5</f>
        <v>0.11611895660929014</v>
      </c>
      <c r="AM34" s="97">
        <f t="shared" si="6"/>
        <v>7.9133551556497081E-2</v>
      </c>
      <c r="AN34" s="97">
        <f t="shared" si="6"/>
        <v>5.3928481316062551E-2</v>
      </c>
      <c r="AO34" s="97">
        <f t="shared" si="6"/>
        <v>3.6751555311915353E-2</v>
      </c>
      <c r="AP34" s="97">
        <f t="shared" si="6"/>
        <v>2.5045704697834233E-2</v>
      </c>
      <c r="AQ34" s="97">
        <f t="shared" si="6"/>
        <v>1.7068320469358224E-2</v>
      </c>
      <c r="AR34" s="97">
        <f t="shared" si="6"/>
        <v>1.1631837361314287E-2</v>
      </c>
      <c r="AS34" s="97">
        <f t="shared" si="6"/>
        <v>7.926945163876117E-3</v>
      </c>
      <c r="AT34" s="97">
        <f t="shared" si="6"/>
        <v>5.4021095446264936E-3</v>
      </c>
      <c r="AU34" s="97">
        <f t="shared" si="6"/>
        <v>3.6814670631422487E-3</v>
      </c>
      <c r="AV34" s="97">
        <f t="shared" si="6"/>
        <v>2.5088716963325287E-3</v>
      </c>
    </row>
    <row r="37" spans="2:48" x14ac:dyDescent="0.2">
      <c r="B37" s="98" t="s">
        <v>110</v>
      </c>
      <c r="C37" s="98">
        <f>IF($C$13="Below",C34,C19)</f>
        <v>0.8</v>
      </c>
      <c r="D37" s="98">
        <f t="shared" ref="D37:AV37" si="7">IF($C$13="Below",D34,D19)</f>
        <v>0.8</v>
      </c>
      <c r="E37" s="98">
        <f>IF($C$13="Below",E34,E19)</f>
        <v>0.8</v>
      </c>
      <c r="F37" s="98">
        <f t="shared" si="7"/>
        <v>0.8</v>
      </c>
      <c r="G37" s="98">
        <f t="shared" si="7"/>
        <v>0.8</v>
      </c>
      <c r="H37" s="98">
        <f t="shared" si="7"/>
        <v>0.8</v>
      </c>
      <c r="I37" s="98">
        <f t="shared" si="7"/>
        <v>0.8</v>
      </c>
      <c r="J37" s="98">
        <f t="shared" si="7"/>
        <v>0.8</v>
      </c>
      <c r="K37" s="98">
        <f t="shared" si="7"/>
        <v>0.79215751294915426</v>
      </c>
      <c r="L37" s="98">
        <f t="shared" si="7"/>
        <v>0.78431502589830848</v>
      </c>
      <c r="M37" s="98">
        <f t="shared" si="7"/>
        <v>0.77647253884746259</v>
      </c>
      <c r="N37" s="98">
        <f t="shared" si="7"/>
        <v>0.76863005179661681</v>
      </c>
      <c r="O37" s="98">
        <f t="shared" si="7"/>
        <v>0.76078756474577103</v>
      </c>
      <c r="P37" s="98">
        <f t="shared" si="7"/>
        <v>0.75294507769492525</v>
      </c>
      <c r="Q37" s="98">
        <f t="shared" si="7"/>
        <v>0.74510259064407935</v>
      </c>
      <c r="R37" s="98">
        <f t="shared" si="7"/>
        <v>0.73726010359323357</v>
      </c>
      <c r="S37" s="98">
        <f t="shared" si="7"/>
        <v>0.72941761654238779</v>
      </c>
      <c r="T37" s="98">
        <f t="shared" si="7"/>
        <v>0.72157512949154201</v>
      </c>
      <c r="U37" s="98">
        <f t="shared" si="7"/>
        <v>0.71373264244069623</v>
      </c>
      <c r="V37" s="98">
        <f t="shared" si="7"/>
        <v>0.70589015538985034</v>
      </c>
      <c r="W37" s="98">
        <f t="shared" si="7"/>
        <v>0.69804766833900456</v>
      </c>
      <c r="X37" s="98">
        <f t="shared" si="7"/>
        <v>0.69020518128815878</v>
      </c>
      <c r="Y37" s="98">
        <f t="shared" si="7"/>
        <v>0.68236269423731299</v>
      </c>
      <c r="Z37" s="98">
        <f t="shared" si="7"/>
        <v>0.6745202071864671</v>
      </c>
      <c r="AA37" s="98">
        <f t="shared" si="7"/>
        <v>0.66667772013562132</v>
      </c>
      <c r="AB37" s="98">
        <f t="shared" si="7"/>
        <v>0.65883523308477554</v>
      </c>
      <c r="AC37" s="98">
        <f t="shared" si="7"/>
        <v>0.60456360543722698</v>
      </c>
      <c r="AD37" s="98">
        <f t="shared" si="7"/>
        <v>0.55029197778967842</v>
      </c>
      <c r="AE37" s="98">
        <f t="shared" si="7"/>
        <v>0.49602035014212986</v>
      </c>
      <c r="AF37" s="98">
        <f t="shared" si="7"/>
        <v>0.4417487224945813</v>
      </c>
      <c r="AG37" s="98">
        <f t="shared" si="7"/>
        <v>0.38747709484703274</v>
      </c>
      <c r="AH37" s="98">
        <f t="shared" si="7"/>
        <v>0.33320546719948418</v>
      </c>
      <c r="AI37" s="98">
        <f t="shared" si="7"/>
        <v>0.27893383955193585</v>
      </c>
      <c r="AJ37" s="98">
        <f t="shared" si="7"/>
        <v>0.22466221190438729</v>
      </c>
      <c r="AK37" s="98">
        <f t="shared" si="7"/>
        <v>0.17039058425683873</v>
      </c>
      <c r="AL37" s="98">
        <f t="shared" si="7"/>
        <v>0.11611895660929014</v>
      </c>
      <c r="AM37" s="98">
        <f t="shared" si="7"/>
        <v>7.9133551556497081E-2</v>
      </c>
      <c r="AN37" s="98">
        <f t="shared" si="7"/>
        <v>5.3928481316062551E-2</v>
      </c>
      <c r="AO37" s="98">
        <f t="shared" si="7"/>
        <v>3.6751555311915353E-2</v>
      </c>
      <c r="AP37" s="98">
        <f t="shared" si="7"/>
        <v>2.5045704697834233E-2</v>
      </c>
      <c r="AQ37" s="98">
        <f t="shared" si="7"/>
        <v>1.7068320469358224E-2</v>
      </c>
      <c r="AR37" s="98">
        <f t="shared" si="7"/>
        <v>1.1631837361314287E-2</v>
      </c>
      <c r="AS37" s="98">
        <f t="shared" si="7"/>
        <v>7.926945163876117E-3</v>
      </c>
      <c r="AT37" s="98">
        <f t="shared" si="7"/>
        <v>5.4021095446264936E-3</v>
      </c>
      <c r="AU37" s="98">
        <f t="shared" si="7"/>
        <v>3.6814670631422487E-3</v>
      </c>
      <c r="AV37" s="98">
        <f t="shared" si="7"/>
        <v>2.5088716963325287E-3</v>
      </c>
    </row>
    <row r="41" spans="2:48" x14ac:dyDescent="0.2">
      <c r="H41" s="87">
        <f>H5</f>
        <v>1.7442677860357461</v>
      </c>
      <c r="I41" s="87">
        <f>M5</f>
        <v>1.4729096477980035</v>
      </c>
      <c r="J41" s="87">
        <f>R5</f>
        <v>1.2015515095602609</v>
      </c>
      <c r="K41" s="87">
        <f>W5</f>
        <v>0.93019337132251823</v>
      </c>
      <c r="L41" s="87">
        <f>AB5</f>
        <v>0.65883523308477554</v>
      </c>
    </row>
    <row r="42" spans="2:48" x14ac:dyDescent="0.2">
      <c r="I42" s="63">
        <f>($H$41-I41)/$H$41</f>
        <v>0.15557137522700401</v>
      </c>
      <c r="J42" s="63">
        <f>($H$41-J41)/$H$41</f>
        <v>0.31114275045400802</v>
      </c>
      <c r="K42" s="63">
        <f>($H$41-K41)/$H$41</f>
        <v>0.46671412568101206</v>
      </c>
      <c r="L42" s="63">
        <f>($H$41-L41)/$H$41</f>
        <v>0.62228550090801615</v>
      </c>
    </row>
  </sheetData>
  <sheetProtection algorithmName="SHA-512" hashValue="fe3uFIF0B3jCvG5YaMpRRcSZ1lBnkPtB0bVZ1L+j38K0hxw3fXlrvEe5Gub3V4soSUskQGZaHi+8zSURMp5gjA==" saltValue="3Q7d8T2u6VKVmVrZ6XAAM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3CDFA-B608-4E31-8D0F-B717AB164F41}">
  <ds:schemaRefs>
    <ds:schemaRef ds:uri="http://purl.org/dc/dcmitype/"/>
    <ds:schemaRef ds:uri="http://schemas.microsoft.com/office/2006/metadata/properties"/>
    <ds:schemaRef ds:uri="216ca2e1-8226-4f3d-9dd4-e3b83c6208c9"/>
    <ds:schemaRef ds:uri="http://www.w3.org/XML/1998/namespace"/>
    <ds:schemaRef ds:uri="http://schemas.microsoft.com/office/infopath/2007/PartnerControls"/>
    <ds:schemaRef ds:uri="http://schemas.microsoft.com/office/2006/documentManagement/types"/>
    <ds:schemaRef ds:uri="be19d6a5-eddb-4c42-8558-3ad8e1420289"/>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DC1B1B72-4235-4813-A7D1-23F35522E8D3}">
  <ds:schemaRefs>
    <ds:schemaRef ds:uri="http://schemas.microsoft.com/sharepoint/v3/contenttype/forms"/>
  </ds:schemaRefs>
</ds:datastoreItem>
</file>

<file path=customXml/itemProps3.xml><?xml version="1.0" encoding="utf-8"?>
<ds:datastoreItem xmlns:ds="http://schemas.openxmlformats.org/officeDocument/2006/customXml" ds:itemID="{E4697CB4-EDAD-4C0F-A2C5-C061E34058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CB VALIDATION</vt:lpstr>
      <vt:lpstr>Attachment - BOUNDARY CHECK</vt:lpstr>
      <vt:lpstr>Company Glidepath Tool</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McKay Quinn</cp:lastModifiedBy>
  <cp:revision/>
  <dcterms:created xsi:type="dcterms:W3CDTF">2024-03-14T00:09:05Z</dcterms:created>
  <dcterms:modified xsi:type="dcterms:W3CDTF">2025-03-12T20:39:55Z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