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12/"/>
    </mc:Choice>
  </mc:AlternateContent>
  <xr:revisionPtr revIDLastSave="24" documentId="8_{4C39C8CD-FEFB-43AA-9795-FDF809891B48}" xr6:coauthVersionLast="47" xr6:coauthVersionMax="47" xr10:uidLastSave="{CFFFDB1E-6C30-4A07-BE38-D105AF449415}"/>
  <bookViews>
    <workbookView xWindow="-120" yWindow="-120" windowWidth="29040" windowHeight="15840" activeTab="1" xr2:uid="{CE7CB722-C42E-4490-BDB3-BFED16314FE8}"/>
  </bookViews>
  <sheets>
    <sheet name="MC SELF-DECLARATION - CASEI" sheetId="9" r:id="rId1"/>
    <sheet name="Attachment - BOUNDARY CHECK" sheetId="5" r:id="rId2"/>
    <sheet name="Company Glidepath Tool" sheetId="10" r:id="rId3"/>
    <sheet name="Calculations" sheetId="11"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U24" i="11"/>
  <c r="AT24" i="11"/>
  <c r="AM24" i="11"/>
  <c r="AL24" i="11"/>
  <c r="AE24" i="11"/>
  <c r="AD24" i="11"/>
  <c r="W24" i="11"/>
  <c r="V24" i="11"/>
  <c r="O24" i="11"/>
  <c r="N24" i="11"/>
  <c r="G24" i="11"/>
  <c r="F24" i="11"/>
  <c r="AU23" i="11"/>
  <c r="AT23" i="11"/>
  <c r="AS23" i="11"/>
  <c r="AS24" i="11" s="1"/>
  <c r="AR23" i="11"/>
  <c r="AR24" i="11" s="1"/>
  <c r="AM23" i="11"/>
  <c r="AL23" i="11"/>
  <c r="AK23" i="11"/>
  <c r="AK24" i="11" s="1"/>
  <c r="AJ23" i="11"/>
  <c r="AJ24" i="11" s="1"/>
  <c r="AE23" i="11"/>
  <c r="AD23" i="11"/>
  <c r="AC23" i="11"/>
  <c r="AC24" i="11" s="1"/>
  <c r="AB23" i="11"/>
  <c r="AB24" i="11" s="1"/>
  <c r="W23" i="11"/>
  <c r="V23" i="11"/>
  <c r="U23" i="11"/>
  <c r="U24" i="11" s="1"/>
  <c r="T23" i="11"/>
  <c r="T24" i="11" s="1"/>
  <c r="O23" i="11"/>
  <c r="N23" i="11"/>
  <c r="M23" i="11"/>
  <c r="M24" i="11" s="1"/>
  <c r="L23" i="11"/>
  <c r="L24" i="11" s="1"/>
  <c r="G23" i="11"/>
  <c r="F23" i="11"/>
  <c r="E23" i="11"/>
  <c r="E24" i="11" s="1"/>
  <c r="D23" i="11"/>
  <c r="D24" i="11" s="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S19" i="11"/>
  <c r="R19" i="11"/>
  <c r="K19" i="11"/>
  <c r="J19" i="11"/>
  <c r="C19" i="11"/>
  <c r="AB17" i="11"/>
  <c r="C11" i="11"/>
  <c r="N28" i="11" s="1"/>
  <c r="C8" i="11"/>
  <c r="Y19" i="11" s="1"/>
  <c r="C23" i="10"/>
  <c r="D17" i="10"/>
  <c r="L19" i="11" l="1"/>
  <c r="C9" i="11"/>
  <c r="U19" i="11"/>
  <c r="F19" i="11"/>
  <c r="N19" i="11"/>
  <c r="V19" i="11"/>
  <c r="H23" i="11"/>
  <c r="H24" i="11" s="1"/>
  <c r="P23" i="11"/>
  <c r="P24" i="11" s="1"/>
  <c r="X23" i="11"/>
  <c r="X24" i="11" s="1"/>
  <c r="AF23" i="11"/>
  <c r="AF24" i="11" s="1"/>
  <c r="AN23" i="11"/>
  <c r="AN24" i="11" s="1"/>
  <c r="AV23" i="11"/>
  <c r="AV24" i="11" s="1"/>
  <c r="I42" i="11"/>
  <c r="C13"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E23" i="10" s="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E17" i="10" s="1"/>
  <c r="I34" i="11"/>
  <c r="I37" i="11" s="1"/>
  <c r="AV34" i="11"/>
  <c r="AF34" i="11"/>
  <c r="AF37" i="11" s="1"/>
  <c r="P34" i="11"/>
  <c r="P37" i="11" s="1"/>
</calcChain>
</file>

<file path=xl/sharedStrings.xml><?xml version="1.0" encoding="utf-8"?>
<sst xmlns="http://schemas.openxmlformats.org/spreadsheetml/2006/main" count="168" uniqueCount="147">
  <si>
    <t>GSCC</t>
  </si>
  <si>
    <t>Member Company Self-Declaration of CASEI</t>
  </si>
  <si>
    <t>INSTRUCTIONS:
This form should be completed by the GSCC member company to declare conformance with the Steel Climate Standard. This form can be used for the self declaration of CASEI  (all steel-making facilities) during intermittent years when these values are not third party verified.</t>
  </si>
  <si>
    <t>Information</t>
  </si>
  <si>
    <t xml:space="preserve">Response </t>
  </si>
  <si>
    <t xml:space="preserve">Guidance </t>
  </si>
  <si>
    <t xml:space="preserve">General Information </t>
  </si>
  <si>
    <t>Member company name</t>
  </si>
  <si>
    <t>Insert text</t>
  </si>
  <si>
    <t xml:space="preserve">Facility Names </t>
  </si>
  <si>
    <t>Include names of all steel manufacturing facilities accounted for in CASEI.</t>
  </si>
  <si>
    <t>Facility Locations</t>
  </si>
  <si>
    <t>CASEI Self-Declaration</t>
  </si>
  <si>
    <t>Yes/No</t>
  </si>
  <si>
    <t>The company representative declaring conformance should confirm this item was completed to the best of their knowledge after conducting reasonable due diligence.</t>
  </si>
  <si>
    <t>The BASE YEAR CASEI represents a full year of representative operations and is not earlier than five years before the year during which the member company is establishing  the SBET.</t>
  </si>
  <si>
    <t>Select from drop-down list</t>
  </si>
  <si>
    <t>Explanation/justification for recalculation of the base year CASEI if there is a material change that results in a 10% or greater change in the calculated CASEI value.</t>
  </si>
  <si>
    <t>Are carbon offsets or insets factored into the CASEI value?</t>
  </si>
  <si>
    <t>If bio-based carbon source or fuel is used, is biogenic carbon excluded from the GHG emissions intensity value and was it reported as a separate line item?</t>
  </si>
  <si>
    <t xml:space="preserve">Has the source of bio-based materials been checked and does it conform to requirements in Section 6.2 of the Standard? </t>
  </si>
  <si>
    <t>Yes/No/NA</t>
  </si>
  <si>
    <t>Are Renewable Thermal Certificates factored into the  CASEI value and reported as a separate line item?</t>
  </si>
  <si>
    <t xml:space="preserve">Have the RTCs been checked and do they conform to requirements in Section 6.2 of the Standard? </t>
  </si>
  <si>
    <t>Is credit taken for emissions reductions from the use of process off-gases for reheating or the generation of electricity ourside of the GSCC boundary in determining the CASEI value and is the credited amount reported in a separate line item?</t>
  </si>
  <si>
    <t xml:space="preserve">Are contractual instruments for renewable energy (used to offset facility Scope 2 emissions only) factored into the CASEI value and reported as a separate line item? </t>
  </si>
  <si>
    <t xml:space="preserve">Have the contractual instruments been checked and do they conform to requirements in Section 6.3 of the Standard? </t>
  </si>
  <si>
    <t>Self Declaration</t>
  </si>
  <si>
    <t>As an officer of the GSCC member company listed above, I declare that the statement of steel product intensity has been calculated in conformance with the Steel Climate Standard and is without material mistatement, as defined by the Steel Climate Standard Technical Support Document.</t>
  </si>
  <si>
    <t>Name of company officer providing self-declaration</t>
  </si>
  <si>
    <t>Signature of company officer providing self-declaration</t>
  </si>
  <si>
    <t xml:space="preserve">Insert signature </t>
  </si>
  <si>
    <t xml:space="preserve"> </t>
  </si>
  <si>
    <t>Process Block</t>
  </si>
  <si>
    <t>Description</t>
  </si>
  <si>
    <r>
      <t xml:space="preserve">Was this process included in calculation of Verified Value?
</t>
    </r>
    <r>
      <rPr>
        <i/>
        <sz val="12"/>
        <color theme="0"/>
        <rFont val="Tahoma"/>
        <family val="2"/>
      </rPr>
      <t>(yes/no/NA)</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</si>
  <si>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</si>
  <si>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</si>
  <si>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</si>
  <si>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</si>
  <si>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</si>
  <si>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</si>
  <si>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</si>
  <si>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</si>
  <si>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</si>
  <si>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</si>
  <si>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</si>
  <si>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</si>
  <si>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</si>
  <si>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</si>
  <si>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</si>
  <si>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</si>
  <si>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</si>
  <si>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</si>
  <si>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</si>
  <si>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</si>
  <si>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</si>
  <si>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</si>
  <si>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</si>
  <si>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</si>
  <si>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</si>
  <si>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</si>
  <si>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</si>
  <si>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</si>
  <si>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</si>
  <si>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</si>
  <si>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</si>
  <si>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</si>
  <si>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</si>
  <si>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</si>
  <si>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</si>
  <si>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</si>
  <si>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</si>
  <si>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</si>
  <si>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</si>
  <si>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</si>
  <si>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</si>
  <si>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</si>
  <si>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</si>
  <si>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</si>
  <si>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</si>
  <si>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</si>
  <si>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</si>
  <si>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</si>
  <si>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</si>
  <si>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</si>
  <si>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</si>
  <si>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</si>
  <si>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</si>
  <si>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</si>
  <si>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</si>
  <si>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</si>
  <si>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</si>
  <si>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</si>
  <si>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</si>
  <si>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</si>
  <si>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</si>
  <si>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</si>
  <si>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</si>
  <si>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</si>
  <si>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</si>
  <si>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</si>
  <si>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</si>
  <si>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</si>
  <si>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</si>
  <si>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</si>
  <si>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</si>
  <si>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</si>
  <si>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</si>
  <si>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</si>
  <si>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</si>
  <si>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</si>
  <si>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</si>
  <si>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</si>
  <si>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</si>
  <si>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</si>
  <si>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</si>
  <si>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</si>
  <si>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</si>
  <si>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</si>
  <si>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</si>
  <si>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</si>
  <si>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</si>
  <si>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</si>
  <si>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</si>
  <si>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</si>
  <si>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</si>
  <si>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</si>
  <si>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</si>
  <si>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</si>
  <si>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</si>
  <si>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</si>
  <si>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</si>
  <si>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</si>
  <si>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</si>
  <si>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</si>
  <si>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r>
      <t>The member company’s CASEI, in metric tonnes CO</t>
    </r>
    <r>
      <rPr>
        <vertAlign val="subscript"/>
        <sz val="11"/>
        <rFont val="Aptos Narrow"/>
        <family val="2"/>
        <scheme val="minor"/>
      </rPr>
      <t>2</t>
    </r>
    <r>
      <rPr>
        <sz val="11"/>
        <rFont val="Aptos Narrow"/>
        <family val="2"/>
        <scheme val="minor"/>
      </rPr>
      <t>e/metric tonne hot rolled steel, is calculated in conformance with Section 6 of the Standard and includes all processes identified as within the Standard boundaries as defined in Appendix B of the Standard. (Please complete and include Boundary Checklist Attachment and submit with this form to confirm.)</t>
    </r>
  </si>
  <si>
    <t>Provide verified BASE YEAR CASEI in metric tonnes CO2e/metric tonne hot rolled steel.</t>
  </si>
  <si>
    <t>Provide time period for BASE YEAR CASEI (i.e., calendar year or fiscal year start date - end date associated with activity (DD/MM/YYYY) data used to calculate the BASE YEAR CASEI).</t>
  </si>
  <si>
    <r>
      <t>Provide calculated value for verified CASEI in metric tonnes CO</t>
    </r>
    <r>
      <rPr>
        <vertAlign val="subscript"/>
        <sz val="11"/>
        <rFont val="Aptos Narrow"/>
        <family val="2"/>
        <scheme val="minor"/>
      </rPr>
      <t>2</t>
    </r>
    <r>
      <rPr>
        <sz val="11"/>
        <rFont val="Aptos Narrow"/>
        <family val="2"/>
        <scheme val="minor"/>
      </rPr>
      <t>e/metric tonne hot rolled steel for this submittal (if after base year).</t>
    </r>
  </si>
  <si>
    <t>Provide time period for which emissions data is declared (i.e., calendar year or fiscal year start date - end date (DD/MM/YYYY) associated with activity data used to calculate the CASEI).</t>
  </si>
  <si>
    <t>Date of company officer providing self-declaration (DD/MM/YYYY)</t>
  </si>
  <si>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</si>
  <si>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data was used</t>
    </r>
  </si>
  <si>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(Primary/Secondary/Both/NA)</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</si>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</sst>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vertAlign val="subscript"/>
      <sz val="11"/>
      <name val="Aptos Narrow"/>
      <family val="2"/>
      <scheme val="minor"/>
    </font>
    <font>
      <b/>
      <sz val="11"/>
      <name val="Aptos Narrow"/>
      <family val="2"/>
      <scheme val="minor"/>
    </font>
    <font>
      <b/>
      <i/>
      <sz val="9"/>
      <name val="Aptos Narrow"/>
      <family val="2"/>
      <scheme val="minor"/>
    </font>
    <font>
      <sz val="9"/>
      <color theme="1"/>
      <name val="Tahoma"/>
      <family val="2"/>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22" fillId="0" borderId="0"/>
    <xf numFmtId="9" fontId="22" fillId="0" borderId="0" applyFont="0" applyFill="0" applyBorder="0" applyAlignment="0" applyProtection="0"/>
  </cellStyleXfs>
  <cellXfs count="126">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0" fillId="4" borderId="1" xfId="0" applyFill="1" applyBorder="1"/>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5" fillId="0" borderId="0" xfId="0" applyFont="1" applyAlignment="1">
      <alignment vertical="center" wrapText="1"/>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 fillId="2" borderId="14" xfId="0" applyFont="1" applyFill="1" applyBorder="1" applyAlignment="1">
      <alignment horizontal="center"/>
    </xf>
    <xf numFmtId="0" fontId="7" fillId="2" borderId="15" xfId="0" applyFont="1" applyFill="1" applyBorder="1" applyAlignment="1">
      <alignment horizontal="center" wrapText="1"/>
    </xf>
    <xf numFmtId="0" fontId="1" fillId="3" borderId="16" xfId="0" applyFont="1" applyFill="1" applyBorder="1"/>
    <xf numFmtId="0" fontId="10" fillId="3" borderId="0" xfId="0" applyFont="1" applyFill="1" applyAlignment="1">
      <alignment horizontal="right"/>
    </xf>
    <xf numFmtId="0" fontId="3" fillId="3" borderId="0" xfId="0" applyFont="1" applyFill="1"/>
    <xf numFmtId="0" fontId="8" fillId="3" borderId="17" xfId="0" applyFont="1" applyFill="1" applyBorder="1" applyAlignment="1">
      <alignment wrapText="1"/>
    </xf>
    <xf numFmtId="0" fontId="5" fillId="0" borderId="17" xfId="0" applyFont="1" applyBorder="1" applyAlignment="1">
      <alignment wrapText="1"/>
    </xf>
    <xf numFmtId="0" fontId="7" fillId="3" borderId="17" xfId="0" applyFont="1" applyFill="1" applyBorder="1" applyAlignment="1">
      <alignment wrapText="1"/>
    </xf>
    <xf numFmtId="0" fontId="0" fillId="0" borderId="16" xfId="0" applyBorder="1" applyAlignment="1">
      <alignment vertical="top" wrapText="1"/>
    </xf>
    <xf numFmtId="0" fontId="5" fillId="0" borderId="17" xfId="0" applyFont="1" applyBorder="1" applyAlignment="1">
      <alignment vertical="center" wrapText="1"/>
    </xf>
    <xf numFmtId="0" fontId="0" fillId="0" borderId="17" xfId="0" applyBorder="1" applyAlignment="1">
      <alignment horizontal="left" vertical="center" wrapText="1"/>
    </xf>
    <xf numFmtId="0" fontId="5" fillId="0" borderId="17"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0" borderId="17" xfId="0" applyFont="1" applyBorder="1" applyAlignment="1">
      <alignment horizontal="right" vertical="center"/>
    </xf>
    <xf numFmtId="0" fontId="0" fillId="0" borderId="1" xfId="0" applyBorder="1"/>
    <xf numFmtId="0" fontId="15" fillId="0" borderId="23" xfId="0" applyFont="1" applyBorder="1" applyAlignment="1">
      <alignment vertical="center" wrapText="1"/>
    </xf>
    <xf numFmtId="0" fontId="18" fillId="0" borderId="0" xfId="0" applyFont="1"/>
    <xf numFmtId="0" fontId="19" fillId="0" borderId="20" xfId="0" applyFont="1" applyBorder="1" applyAlignment="1">
      <alignment horizontal="left" vertical="center" wrapText="1"/>
    </xf>
    <xf numFmtId="0" fontId="4" fillId="0" borderId="1" xfId="0" applyFont="1" applyBorder="1" applyAlignment="1">
      <alignment vertical="top" wrapText="1"/>
    </xf>
    <xf numFmtId="0" fontId="20" fillId="0" borderId="0" xfId="0" applyFont="1" applyAlignment="1">
      <alignment horizontal="right" vertical="center"/>
    </xf>
    <xf numFmtId="0" fontId="4" fillId="0" borderId="16" xfId="0" applyFont="1" applyBorder="1"/>
    <xf numFmtId="0" fontId="20" fillId="0" borderId="19" xfId="0" applyFont="1" applyBorder="1" applyAlignment="1">
      <alignment horizontal="right" vertical="center"/>
    </xf>
    <xf numFmtId="0" fontId="4" fillId="0" borderId="18" xfId="0" applyFont="1" applyBorder="1"/>
    <xf numFmtId="0" fontId="15" fillId="0" borderId="11" xfId="0" applyFont="1" applyBorder="1" applyAlignment="1">
      <alignment vertical="center" wrapText="1"/>
    </xf>
    <xf numFmtId="0" fontId="15" fillId="0" borderId="24" xfId="0" applyFont="1" applyBorder="1" applyAlignment="1">
      <alignment vertical="center" wrapText="1"/>
    </xf>
    <xf numFmtId="0" fontId="21" fillId="0" borderId="5" xfId="0" applyFont="1" applyBorder="1" applyAlignment="1">
      <alignment vertical="center" wrapText="1"/>
    </xf>
    <xf numFmtId="0" fontId="21" fillId="0" borderId="1" xfId="0" applyFont="1" applyBorder="1" applyAlignment="1">
      <alignment vertical="center" wrapText="1"/>
    </xf>
    <xf numFmtId="0" fontId="4" fillId="0" borderId="1" xfId="0" applyFont="1" applyBorder="1"/>
    <xf numFmtId="0" fontId="9" fillId="0" borderId="0" xfId="0" applyFont="1" applyAlignment="1">
      <alignment horizontal="left" vertical="center"/>
    </xf>
    <xf numFmtId="0" fontId="4" fillId="0" borderId="1" xfId="0" applyFont="1" applyBorder="1" applyAlignment="1">
      <alignment horizontal="left" vertical="top" wrapText="1" indent="2"/>
    </xf>
    <xf numFmtId="0" fontId="22" fillId="6" borderId="0" xfId="1" applyFill="1"/>
    <xf numFmtId="0" fontId="23" fillId="6" borderId="0" xfId="1" applyFont="1" applyFill="1"/>
    <xf numFmtId="0" fontId="22" fillId="0" borderId="0" xfId="1"/>
    <xf numFmtId="0" fontId="24" fillId="6" borderId="0" xfId="1" applyFont="1" applyFill="1"/>
    <xf numFmtId="0" fontId="25" fillId="6" borderId="0" xfId="1" applyFont="1" applyFill="1"/>
    <xf numFmtId="0" fontId="25" fillId="7" borderId="2" xfId="1" applyFont="1" applyFill="1" applyBorder="1"/>
    <xf numFmtId="0" fontId="26" fillId="6" borderId="21" xfId="1" applyFont="1" applyFill="1" applyBorder="1"/>
    <xf numFmtId="0" fontId="26" fillId="6" borderId="12" xfId="1" applyFont="1" applyFill="1" applyBorder="1"/>
    <xf numFmtId="0" fontId="13" fillId="6" borderId="0" xfId="1" applyFont="1" applyFill="1"/>
    <xf numFmtId="0" fontId="13" fillId="6" borderId="0" xfId="1" applyFont="1" applyFill="1" applyAlignment="1">
      <alignment horizontal="center" vertical="center" wrapText="1"/>
    </xf>
    <xf numFmtId="164" fontId="12" fillId="6" borderId="0" xfId="1" applyNumberFormat="1" applyFont="1" applyFill="1" applyAlignment="1">
      <alignment horizontal="center"/>
    </xf>
    <xf numFmtId="0" fontId="27" fillId="6" borderId="0" xfId="1" applyFont="1" applyFill="1"/>
    <xf numFmtId="0" fontId="13" fillId="8" borderId="2" xfId="1" applyFont="1" applyFill="1" applyBorder="1" applyAlignment="1">
      <alignment horizontal="center" vertical="center"/>
    </xf>
    <xf numFmtId="164" fontId="28" fillId="6" borderId="0" xfId="1" applyNumberFormat="1" applyFont="1" applyFill="1" applyAlignment="1">
      <alignment horizontal="center"/>
    </xf>
    <xf numFmtId="0" fontId="12" fillId="7" borderId="25" xfId="1" applyFont="1" applyFill="1" applyBorder="1" applyAlignment="1" applyProtection="1">
      <alignment horizontal="center"/>
      <protection locked="0"/>
    </xf>
    <xf numFmtId="0" fontId="13" fillId="8" borderId="26" xfId="1" applyFont="1" applyFill="1" applyBorder="1" applyAlignment="1">
      <alignment horizontal="center" vertical="center" wrapText="1"/>
    </xf>
    <xf numFmtId="0" fontId="13" fillId="8" borderId="14" xfId="1" applyFont="1" applyFill="1" applyBorder="1" applyAlignment="1">
      <alignment horizontal="center" vertical="center" wrapText="1"/>
    </xf>
    <xf numFmtId="0" fontId="13" fillId="8" borderId="27" xfId="1" applyFont="1" applyFill="1" applyBorder="1" applyAlignment="1">
      <alignment horizontal="center" vertical="center" wrapText="1"/>
    </xf>
    <xf numFmtId="0" fontId="12" fillId="7" borderId="2" xfId="1" applyFont="1" applyFill="1" applyBorder="1" applyAlignment="1" applyProtection="1">
      <alignment horizontal="center"/>
      <protection locked="0"/>
    </xf>
    <xf numFmtId="1" fontId="12" fillId="6" borderId="3" xfId="1" applyNumberFormat="1" applyFont="1" applyFill="1" applyBorder="1" applyAlignment="1">
      <alignment horizontal="center"/>
    </xf>
    <xf numFmtId="2" fontId="12" fillId="6" borderId="12" xfId="1" applyNumberFormat="1" applyFont="1" applyFill="1" applyBorder="1" applyAlignment="1">
      <alignment horizontal="center"/>
    </xf>
    <xf numFmtId="1" fontId="12" fillId="0" borderId="2" xfId="1" applyNumberFormat="1" applyFont="1" applyBorder="1" applyAlignment="1">
      <alignment horizontal="center"/>
    </xf>
    <xf numFmtId="1" fontId="12" fillId="7" borderId="3" xfId="1" applyNumberFormat="1" applyFont="1" applyFill="1" applyBorder="1" applyAlignment="1" applyProtection="1">
      <alignment horizontal="center"/>
      <protection locked="0"/>
    </xf>
    <xf numFmtId="10" fontId="22" fillId="6" borderId="0" xfId="2" applyNumberFormat="1" applyFont="1" applyFill="1" applyAlignment="1">
      <alignment horizontal="center"/>
    </xf>
    <xf numFmtId="2" fontId="22" fillId="6" borderId="0" xfId="1" applyNumberFormat="1" applyFill="1"/>
    <xf numFmtId="2" fontId="22" fillId="0" borderId="0" xfId="1" applyNumberFormat="1"/>
    <xf numFmtId="165" fontId="22" fillId="6" borderId="0" xfId="1" applyNumberFormat="1" applyFill="1"/>
    <xf numFmtId="0" fontId="22" fillId="6" borderId="0" xfId="1" applyFill="1" applyAlignment="1">
      <alignment horizontal="center"/>
    </xf>
    <xf numFmtId="0" fontId="29" fillId="6" borderId="0" xfId="1" applyFont="1" applyFill="1" applyAlignment="1">
      <alignment horizontal="center"/>
    </xf>
    <xf numFmtId="165" fontId="22" fillId="6" borderId="0" xfId="1" applyNumberFormat="1" applyFill="1" applyAlignment="1">
      <alignment horizontal="center"/>
    </xf>
    <xf numFmtId="0" fontId="22" fillId="6" borderId="1" xfId="1" applyFill="1" applyBorder="1" applyAlignment="1">
      <alignment horizontal="center"/>
    </xf>
    <xf numFmtId="1" fontId="22" fillId="6" borderId="1" xfId="1" applyNumberFormat="1" applyFill="1" applyBorder="1" applyAlignment="1">
      <alignment horizontal="center"/>
    </xf>
    <xf numFmtId="1" fontId="22" fillId="6" borderId="0" xfId="1" applyNumberFormat="1" applyFill="1" applyAlignment="1">
      <alignment horizontal="center"/>
    </xf>
    <xf numFmtId="2" fontId="22" fillId="6" borderId="1" xfId="1" applyNumberFormat="1" applyFill="1" applyBorder="1"/>
    <xf numFmtId="165" fontId="22" fillId="6" borderId="1" xfId="1" applyNumberFormat="1" applyFill="1" applyBorder="1"/>
    <xf numFmtId="0" fontId="22" fillId="6" borderId="1" xfId="1" applyFill="1" applyBorder="1"/>
    <xf numFmtId="2" fontId="22" fillId="6" borderId="1" xfId="1" applyNumberFormat="1" applyFill="1" applyBorder="1" applyAlignment="1">
      <alignment horizontal="center"/>
    </xf>
    <xf numFmtId="0" fontId="22" fillId="6" borderId="28" xfId="1" applyFill="1" applyBorder="1"/>
    <xf numFmtId="0" fontId="12" fillId="6" borderId="29" xfId="0" applyFont="1" applyFill="1" applyBorder="1" applyAlignment="1">
      <alignment horizontal="center" vertical="center"/>
    </xf>
    <xf numFmtId="0" fontId="12" fillId="6" borderId="24" xfId="0" applyFont="1" applyFill="1" applyBorder="1" applyAlignment="1">
      <alignment horizontal="center" vertical="center"/>
    </xf>
    <xf numFmtId="0" fontId="11" fillId="5" borderId="1" xfId="0" applyFont="1" applyFill="1" applyBorder="1"/>
    <xf numFmtId="0" fontId="15" fillId="0" borderId="29" xfId="0" applyFont="1" applyBorder="1" applyAlignment="1">
      <alignment vertical="center" wrapText="1"/>
    </xf>
    <xf numFmtId="0" fontId="11" fillId="5" borderId="10" xfId="0" applyFont="1" applyFill="1" applyBorder="1"/>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20" fillId="0" borderId="0" xfId="0" applyFont="1" applyAlignment="1">
      <alignment horizontal="right"/>
    </xf>
    <xf numFmtId="0" fontId="31" fillId="0" borderId="16" xfId="0" applyFont="1" applyBorder="1"/>
    <xf numFmtId="0" fontId="32" fillId="0" borderId="0" xfId="0" applyFont="1" applyAlignment="1">
      <alignment horizontal="right" vertical="center"/>
    </xf>
    <xf numFmtId="0" fontId="31" fillId="0" borderId="0" xfId="0" applyFont="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1" fillId="3" borderId="2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3" fillId="5" borderId="0" xfId="0" applyFont="1" applyFill="1" applyAlignment="1">
      <alignment horizontal="center" wrapText="1"/>
    </xf>
    <xf numFmtId="0" fontId="9" fillId="0" borderId="0" xfId="0" applyFont="1" applyAlignment="1">
      <alignment horizontal="left" vertical="center" wrapText="1"/>
    </xf>
    <xf numFmtId="0" fontId="1" fillId="2" borderId="13" xfId="0" applyFont="1" applyFill="1" applyBorder="1" applyAlignment="1">
      <alignment horizontal="left"/>
    </xf>
    <xf numFmtId="0" fontId="1" fillId="2" borderId="14" xfId="0" applyFont="1" applyFill="1" applyBorder="1" applyAlignment="1">
      <alignment horizontal="left"/>
    </xf>
    <xf numFmtId="0" fontId="31" fillId="0" borderId="16" xfId="0" applyFont="1" applyBorder="1" applyAlignment="1">
      <alignment horizontal="center" vertical="top" wrapText="1"/>
    </xf>
    <xf numFmtId="0" fontId="31" fillId="0" borderId="0" xfId="0" applyFont="1" applyAlignment="1">
      <alignment horizontal="center" vertical="top"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horizontal="center" vertical="center"/>
    </xf>
    <xf numFmtId="0" fontId="13" fillId="8" borderId="22" xfId="1" applyFont="1" applyFill="1" applyBorder="1" applyAlignment="1">
      <alignment horizontal="center" vertical="center" wrapText="1"/>
    </xf>
    <xf numFmtId="0" fontId="13" fillId="8" borderId="12" xfId="1" applyFont="1" applyFill="1" applyBorder="1" applyAlignment="1">
      <alignment horizontal="center" vertical="center" wrapText="1"/>
    </xf>
    <xf numFmtId="2" fontId="12" fillId="7" borderId="22" xfId="1" applyNumberFormat="1" applyFont="1" applyFill="1" applyBorder="1" applyAlignment="1" applyProtection="1">
      <alignment horizontal="center"/>
      <protection locked="0"/>
    </xf>
    <xf numFmtId="2" fontId="12" fillId="7" borderId="12" xfId="1" applyNumberFormat="1" applyFont="1" applyFill="1" applyBorder="1" applyAlignment="1" applyProtection="1">
      <alignment horizontal="center"/>
      <protection locked="0"/>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E4CE-4D21-A37C-5617F4464495}"/>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E4CE-4D21-A37C-5617F4464495}"/>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E4CE-4D21-A37C-5617F4464495}"/>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E4CE-4D21-A37C-5617F4464495}"/>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E4CE-4D21-A37C-5617F4464495}"/>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(t</a:t>
                </a:r>
                <a:r>
                  <a:rPr lang="en-US" sz="1200" baseline="0"/>
                  <a:t> </a:t>
                </a:r>
                <a:r>
                  <a:rPr lang="en-US" sz="1200"/>
                  <a:t>CO</a:t>
                </a:r>
                <a:r>
                  <a:rPr lang="en-US" sz="1200" baseline="-25000"/>
                  <a:t>2</a:t>
                </a:r>
                <a:r>
                  <a:rPr lang="en-US" sz="1200"/>
                  <a:t>e/t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2" name="Chart 1">
          <a:extLst>
            <a:ext uri="{FF2B5EF4-FFF2-40B4-BE49-F238E27FC236}">
              <a16:creationId xmlns:a16="http://schemas.microsoft.com/office/drawing/2014/main" id="{E64613E9-35AF-45DC-A1F0-8BD7CA2FF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E5FA-D604-431E-8CED-3B9DD795105A}">
  <sheetPr>
    <pageSetUpPr fitToPage="1"/>
  </sheetPr>
  <dimension ref="A1:H37"/>
  <sheetViews>
    <sheetView workbookViewId="0">
      <selection sqref="A1:A32"/>
    </sheetView>
  </sheetViews>
  <sheetFormatPr defaultRowHeight="15" x14ac:dyDescent="0.25"/>
  <cols>
    <col min="1" max="1" width="4.140625" customWidth="1"/>
    <col min="2" max="2" width="94.28515625" customWidth="1"/>
    <col min="3" max="3" width="21.7109375" style="7" customWidth="1"/>
    <col min="4" max="4" width="52.28515625" customWidth="1"/>
    <col min="5" max="5" width="60.7109375" style="20" customWidth="1"/>
  </cols>
  <sheetData>
    <row r="1" spans="1:8" x14ac:dyDescent="0.25">
      <c r="A1">
        <v>1</v>
      </c>
      <c r="B1" s="1" t="s">
        <v>0</v>
      </c>
    </row>
    <row r="2" spans="1:8" x14ac:dyDescent="0.25">
      <c r="A2">
        <v>2</v>
      </c>
      <c r="B2" s="1" t="s">
        <v>1</v>
      </c>
    </row>
    <row r="3" spans="1:8" x14ac:dyDescent="0.25">
      <c r="A3">
        <v>3</v>
      </c>
    </row>
    <row r="4" spans="1:8" ht="51" customHeight="1" x14ac:dyDescent="0.25">
      <c r="A4">
        <v>4</v>
      </c>
      <c r="B4" s="113" t="s">
        <v>2</v>
      </c>
      <c r="C4" s="113"/>
      <c r="D4" s="113"/>
      <c r="E4" s="113"/>
    </row>
    <row r="5" spans="1:8" ht="15.75" thickBot="1" x14ac:dyDescent="0.3">
      <c r="A5">
        <v>5</v>
      </c>
    </row>
    <row r="6" spans="1:8" x14ac:dyDescent="0.25">
      <c r="A6">
        <v>6</v>
      </c>
      <c r="B6" s="114" t="s">
        <v>3</v>
      </c>
      <c r="C6" s="115"/>
      <c r="D6" s="21" t="s">
        <v>4</v>
      </c>
      <c r="E6" s="22" t="s">
        <v>5</v>
      </c>
    </row>
    <row r="7" spans="1:8" x14ac:dyDescent="0.25">
      <c r="A7">
        <v>7</v>
      </c>
      <c r="B7" s="23" t="s">
        <v>6</v>
      </c>
      <c r="C7" s="24"/>
      <c r="D7" s="25"/>
      <c r="E7" s="26"/>
    </row>
    <row r="8" spans="1:8" x14ac:dyDescent="0.25">
      <c r="A8">
        <v>8</v>
      </c>
      <c r="B8" s="43" t="s">
        <v>7</v>
      </c>
      <c r="C8" s="7" t="s">
        <v>8</v>
      </c>
      <c r="D8" s="5"/>
      <c r="E8" s="27"/>
    </row>
    <row r="9" spans="1:8" x14ac:dyDescent="0.25">
      <c r="A9">
        <v>9</v>
      </c>
      <c r="B9" s="56" t="s">
        <v>9</v>
      </c>
      <c r="C9" s="8" t="s">
        <v>8</v>
      </c>
      <c r="D9" s="6"/>
      <c r="E9" s="57" t="s">
        <v>10</v>
      </c>
      <c r="F9" s="3"/>
      <c r="G9" s="4"/>
      <c r="H9" s="3"/>
    </row>
    <row r="10" spans="1:8" x14ac:dyDescent="0.25">
      <c r="A10">
        <v>10</v>
      </c>
      <c r="B10" s="56" t="s">
        <v>11</v>
      </c>
      <c r="C10" s="8" t="s">
        <v>8</v>
      </c>
      <c r="D10" s="6"/>
      <c r="E10" s="27"/>
      <c r="F10" s="3"/>
      <c r="G10" s="4"/>
      <c r="H10" s="3"/>
    </row>
    <row r="11" spans="1:8" x14ac:dyDescent="0.25">
      <c r="A11">
        <v>11</v>
      </c>
      <c r="B11" s="29"/>
      <c r="C11" s="8"/>
      <c r="E11" s="30"/>
    </row>
    <row r="12" spans="1:8" x14ac:dyDescent="0.25">
      <c r="A12">
        <v>12</v>
      </c>
      <c r="B12" s="23" t="s">
        <v>12</v>
      </c>
      <c r="C12" s="24"/>
      <c r="D12" s="2"/>
      <c r="E12" s="28"/>
    </row>
    <row r="13" spans="1:8" ht="57.95" customHeight="1" x14ac:dyDescent="0.25">
      <c r="A13">
        <v>13</v>
      </c>
      <c r="B13" s="102" t="s">
        <v>136</v>
      </c>
      <c r="C13" s="48" t="s">
        <v>13</v>
      </c>
      <c r="D13" s="103"/>
      <c r="E13" s="30" t="s">
        <v>14</v>
      </c>
    </row>
    <row r="14" spans="1:8" ht="15" customHeight="1" x14ac:dyDescent="0.25">
      <c r="A14">
        <v>14</v>
      </c>
      <c r="B14" s="47" t="s">
        <v>137</v>
      </c>
      <c r="C14" s="104" t="s">
        <v>8</v>
      </c>
      <c r="D14" s="103"/>
      <c r="E14" s="42"/>
    </row>
    <row r="15" spans="1:8" ht="33" customHeight="1" x14ac:dyDescent="0.25">
      <c r="A15">
        <v>15</v>
      </c>
      <c r="B15" s="47" t="s">
        <v>138</v>
      </c>
      <c r="C15" s="104" t="s">
        <v>8</v>
      </c>
      <c r="D15" s="103"/>
      <c r="E15" s="42"/>
    </row>
    <row r="16" spans="1:8" ht="30" x14ac:dyDescent="0.25">
      <c r="A16">
        <v>16</v>
      </c>
      <c r="B16" s="47" t="s">
        <v>15</v>
      </c>
      <c r="C16" s="48" t="s">
        <v>16</v>
      </c>
      <c r="D16" s="103"/>
      <c r="E16" s="42"/>
    </row>
    <row r="17" spans="1:6" ht="30" x14ac:dyDescent="0.25">
      <c r="A17">
        <v>17</v>
      </c>
      <c r="B17" s="47" t="s">
        <v>17</v>
      </c>
      <c r="C17" s="48" t="s">
        <v>8</v>
      </c>
      <c r="D17" s="103"/>
      <c r="E17" s="42"/>
      <c r="F17" s="9"/>
    </row>
    <row r="18" spans="1:6" ht="15" customHeight="1" x14ac:dyDescent="0.25">
      <c r="A18">
        <v>18</v>
      </c>
      <c r="B18" s="47" t="s">
        <v>139</v>
      </c>
      <c r="C18" s="104" t="s">
        <v>8</v>
      </c>
      <c r="D18" s="103"/>
      <c r="E18" s="42"/>
      <c r="F18" s="9"/>
    </row>
    <row r="19" spans="1:6" ht="33" customHeight="1" x14ac:dyDescent="0.25">
      <c r="A19">
        <v>19</v>
      </c>
      <c r="B19" s="47" t="s">
        <v>140</v>
      </c>
      <c r="C19" s="104" t="s">
        <v>8</v>
      </c>
      <c r="D19" s="103"/>
      <c r="E19" s="42"/>
      <c r="F19" s="9"/>
    </row>
    <row r="20" spans="1:6" x14ac:dyDescent="0.25">
      <c r="A20">
        <v>20</v>
      </c>
      <c r="B20" s="47" t="s">
        <v>18</v>
      </c>
      <c r="C20" s="48" t="s">
        <v>13</v>
      </c>
      <c r="D20" s="103"/>
      <c r="E20" s="42"/>
      <c r="F20" s="9"/>
    </row>
    <row r="21" spans="1:6" ht="30" x14ac:dyDescent="0.25">
      <c r="A21">
        <v>21</v>
      </c>
      <c r="B21" s="47" t="s">
        <v>19</v>
      </c>
      <c r="C21" s="48" t="s">
        <v>13</v>
      </c>
      <c r="D21" s="103"/>
      <c r="E21" s="42"/>
      <c r="F21" s="9"/>
    </row>
    <row r="22" spans="1:6" ht="33" customHeight="1" x14ac:dyDescent="0.25">
      <c r="A22">
        <v>22</v>
      </c>
      <c r="B22" s="58" t="s">
        <v>20</v>
      </c>
      <c r="C22" s="48" t="s">
        <v>21</v>
      </c>
      <c r="D22" s="103"/>
      <c r="E22" s="42"/>
      <c r="F22" s="9"/>
    </row>
    <row r="23" spans="1:6" x14ac:dyDescent="0.25">
      <c r="A23">
        <v>23</v>
      </c>
      <c r="B23" s="47" t="s">
        <v>22</v>
      </c>
      <c r="C23" s="48" t="s">
        <v>13</v>
      </c>
      <c r="D23" s="103"/>
      <c r="E23" s="42"/>
      <c r="F23" s="9"/>
    </row>
    <row r="24" spans="1:6" x14ac:dyDescent="0.25">
      <c r="A24">
        <v>24</v>
      </c>
      <c r="B24" s="58" t="s">
        <v>23</v>
      </c>
      <c r="C24" s="48" t="s">
        <v>21</v>
      </c>
      <c r="D24" s="103"/>
      <c r="E24" s="42"/>
      <c r="F24" s="9"/>
    </row>
    <row r="25" spans="1:6" ht="42.95" customHeight="1" x14ac:dyDescent="0.25">
      <c r="A25">
        <v>25</v>
      </c>
      <c r="B25" s="47" t="s">
        <v>24</v>
      </c>
      <c r="C25" s="48" t="s">
        <v>13</v>
      </c>
      <c r="D25" s="103"/>
      <c r="E25" s="42"/>
      <c r="F25" s="9"/>
    </row>
    <row r="26" spans="1:6" ht="33" customHeight="1" x14ac:dyDescent="0.25">
      <c r="A26">
        <v>26</v>
      </c>
      <c r="B26" s="47" t="s">
        <v>25</v>
      </c>
      <c r="C26" s="48" t="s">
        <v>13</v>
      </c>
      <c r="D26" s="103"/>
      <c r="E26" s="42"/>
      <c r="F26" s="9"/>
    </row>
    <row r="27" spans="1:6" ht="33" customHeight="1" x14ac:dyDescent="0.25">
      <c r="A27">
        <v>27</v>
      </c>
      <c r="B27" s="58" t="s">
        <v>26</v>
      </c>
      <c r="C27" s="48" t="s">
        <v>21</v>
      </c>
      <c r="D27" s="103"/>
      <c r="E27" s="42"/>
      <c r="F27" s="9"/>
    </row>
    <row r="28" spans="1:6" x14ac:dyDescent="0.25">
      <c r="A28">
        <v>28</v>
      </c>
      <c r="B28" s="105" t="s">
        <v>27</v>
      </c>
      <c r="C28" s="106"/>
      <c r="D28" s="107"/>
      <c r="E28" s="27"/>
    </row>
    <row r="29" spans="1:6" s="7" customFormat="1" ht="36.75" customHeight="1" x14ac:dyDescent="0.25">
      <c r="A29">
        <v>29</v>
      </c>
      <c r="B29" s="116" t="s">
        <v>28</v>
      </c>
      <c r="C29" s="117"/>
      <c r="D29" s="117"/>
      <c r="E29" s="27"/>
    </row>
    <row r="30" spans="1:6" x14ac:dyDescent="0.25">
      <c r="A30">
        <v>30</v>
      </c>
      <c r="B30" s="49" t="s">
        <v>29</v>
      </c>
      <c r="C30" s="48" t="s">
        <v>8</v>
      </c>
      <c r="D30" s="108"/>
      <c r="E30" s="31"/>
    </row>
    <row r="31" spans="1:6" x14ac:dyDescent="0.25">
      <c r="A31">
        <v>31</v>
      </c>
      <c r="B31" s="49" t="s">
        <v>30</v>
      </c>
      <c r="C31" s="48" t="s">
        <v>8</v>
      </c>
      <c r="D31" s="108"/>
      <c r="E31" s="32" t="s">
        <v>31</v>
      </c>
    </row>
    <row r="32" spans="1:6" s="45" customFormat="1" ht="15.75" thickBot="1" x14ac:dyDescent="0.3">
      <c r="A32">
        <v>32</v>
      </c>
      <c r="B32" s="51" t="s">
        <v>141</v>
      </c>
      <c r="C32" s="50" t="s">
        <v>8</v>
      </c>
      <c r="D32" s="109"/>
      <c r="E32" s="46"/>
    </row>
    <row r="33" spans="2:7" x14ac:dyDescent="0.25">
      <c r="E33" s="20" t="s">
        <v>32</v>
      </c>
    </row>
    <row r="37" spans="2:7" s="7" customFormat="1" x14ac:dyDescent="0.25">
      <c r="B37" t="s">
        <v>32</v>
      </c>
      <c r="D37"/>
      <c r="E37" s="20"/>
      <c r="F37"/>
      <c r="G37"/>
    </row>
  </sheetData>
  <mergeCells count="3">
    <mergeCell ref="B4:E4"/>
    <mergeCell ref="B6:C6"/>
    <mergeCell ref="B29:D29"/>
  </mergeCells>
  <dataValidations count="3">
    <dataValidation type="list" allowBlank="1" showInputMessage="1" showErrorMessage="1" sqref="D13 D20:D21 D23 D25:D26" xr:uid="{DE670D78-ECE3-4430-A0E8-8BAAB6210EBF}">
      <formula1>"Yes, No"</formula1>
    </dataValidation>
    <dataValidation type="list" allowBlank="1" showInputMessage="1" showErrorMessage="1" sqref="D16" xr:uid="{47BB331D-F256-4EBB-B1C1-C354E36D0BD9}">
      <formula1>"Full Conformance, Non-conformance"</formula1>
    </dataValidation>
    <dataValidation type="list" allowBlank="1" showInputMessage="1" showErrorMessage="1" sqref="D22 D24 D27" xr:uid="{01764D3B-7A9E-4F16-A702-4CC369964429}">
      <formula1>"Yes, No, N/A"</formula1>
    </dataValidation>
  </dataValidations>
  <pageMargins left="0.7" right="0.7" top="0.75" bottom="0.75" header="0.3" footer="0.3"/>
  <pageSetup scale="5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abSelected="1" topLeftCell="C23" zoomScale="90" zoomScaleNormal="90" workbookViewId="0">
      <selection activeCell="H38" sqref="H38"/>
    </sheetView>
  </sheetViews>
  <sheetFormatPr defaultColWidth="9.140625" defaultRowHeight="15" x14ac:dyDescent="0.2"/>
  <cols>
    <col min="1" max="1" width="5.7109375" style="13" customWidth="1"/>
    <col min="2" max="2" width="42.42578125" style="13" customWidth="1"/>
    <col min="3" max="3" width="60.7109375" style="18" customWidth="1"/>
    <col min="4" max="4" width="21.85546875" style="19" customWidth="1"/>
    <col min="5" max="5" width="25.140625" style="19" customWidth="1"/>
    <col min="6" max="6" width="39.28515625" style="19" customWidth="1"/>
    <col min="7" max="7" width="40.28515625" style="19" customWidth="1"/>
    <col min="8" max="8" width="35.42578125" style="19" customWidth="1"/>
    <col min="9" max="9" width="39.85546875" style="13" customWidth="1"/>
    <col min="10" max="10" width="31" style="13" customWidth="1"/>
    <col min="11" max="16384" width="9.140625" style="13"/>
  </cols>
  <sheetData>
    <row r="1" spans="1:10" ht="15.75" thickBot="1" x14ac:dyDescent="0.25">
      <c r="A1" s="10"/>
      <c r="B1" s="10"/>
      <c r="C1" s="11"/>
      <c r="D1" s="12"/>
      <c r="E1" s="12"/>
      <c r="F1" s="12"/>
      <c r="G1" s="12"/>
      <c r="H1" s="12"/>
      <c r="I1" s="10"/>
      <c r="J1" s="10"/>
    </row>
    <row r="2" spans="1:10" s="14" customFormat="1" ht="144" customHeight="1" thickBot="1" x14ac:dyDescent="0.25">
      <c r="A2" s="112">
        <v>1</v>
      </c>
      <c r="B2" s="40" t="s">
        <v>33</v>
      </c>
      <c r="C2" s="41" t="s">
        <v>34</v>
      </c>
      <c r="D2" s="41" t="s">
        <v>35</v>
      </c>
      <c r="E2" s="110" t="s">
        <v>144</v>
      </c>
      <c r="F2" s="110" t="s">
        <v>142</v>
      </c>
      <c r="G2" s="110" t="s">
        <v>143</v>
      </c>
      <c r="H2" s="110" t="s">
        <v>145</v>
      </c>
      <c r="I2" s="110" t="s">
        <v>146</v>
      </c>
      <c r="J2" s="111" t="s">
        <v>36</v>
      </c>
    </row>
    <row r="3" spans="1:10" s="14" customFormat="1" ht="30" customHeight="1" x14ac:dyDescent="0.2">
      <c r="A3" s="112">
        <v>2</v>
      </c>
      <c r="B3" s="118" t="s">
        <v>37</v>
      </c>
      <c r="C3" s="119"/>
      <c r="D3" s="119"/>
      <c r="E3" s="119"/>
      <c r="F3" s="119"/>
      <c r="G3" s="119"/>
      <c r="H3" s="119"/>
      <c r="I3" s="119"/>
      <c r="J3" s="119"/>
    </row>
    <row r="4" spans="1:10" ht="30" customHeight="1" x14ac:dyDescent="0.2">
      <c r="A4" s="112">
        <v>3</v>
      </c>
      <c r="B4" s="33" t="s">
        <v>38</v>
      </c>
      <c r="C4" s="34" t="s">
        <v>39</v>
      </c>
      <c r="D4" s="34"/>
      <c r="E4" s="44"/>
      <c r="F4" s="44"/>
      <c r="G4" s="35"/>
      <c r="H4" s="44"/>
      <c r="I4" s="44"/>
      <c r="J4" s="99"/>
    </row>
    <row r="5" spans="1:10" ht="30" customHeight="1" x14ac:dyDescent="0.2">
      <c r="A5" s="112">
        <v>4</v>
      </c>
      <c r="B5" s="36" t="s">
        <v>40</v>
      </c>
      <c r="C5" s="37" t="s">
        <v>41</v>
      </c>
      <c r="D5" s="34"/>
      <c r="E5" s="44"/>
      <c r="F5" s="44"/>
      <c r="G5" s="35"/>
      <c r="H5" s="44"/>
      <c r="I5" s="100"/>
      <c r="J5" s="99"/>
    </row>
    <row r="6" spans="1:10" ht="30" customHeight="1" x14ac:dyDescent="0.2">
      <c r="A6" s="112">
        <v>5</v>
      </c>
      <c r="B6" s="36" t="s">
        <v>42</v>
      </c>
      <c r="C6" s="37" t="s">
        <v>43</v>
      </c>
      <c r="D6" s="34"/>
      <c r="E6" s="44"/>
      <c r="F6" s="44"/>
      <c r="G6" s="35"/>
      <c r="H6" s="44"/>
      <c r="I6" s="100"/>
      <c r="J6" s="99"/>
    </row>
    <row r="7" spans="1:10" ht="30" customHeight="1" x14ac:dyDescent="0.2">
      <c r="A7" s="112">
        <v>6</v>
      </c>
      <c r="B7" s="36" t="s">
        <v>44</v>
      </c>
      <c r="C7" s="37" t="s">
        <v>45</v>
      </c>
      <c r="D7" s="34"/>
      <c r="E7" s="44"/>
      <c r="F7" s="44"/>
      <c r="G7" s="35"/>
      <c r="H7" s="44"/>
      <c r="I7" s="100"/>
      <c r="J7" s="99"/>
    </row>
    <row r="8" spans="1:10" ht="30" customHeight="1" x14ac:dyDescent="0.2">
      <c r="A8" s="112">
        <v>7</v>
      </c>
      <c r="B8" s="36" t="s">
        <v>46</v>
      </c>
      <c r="C8" s="37" t="s">
        <v>47</v>
      </c>
      <c r="D8" s="34"/>
      <c r="E8" s="44"/>
      <c r="F8" s="44"/>
      <c r="G8" s="35"/>
      <c r="H8" s="44"/>
      <c r="I8" s="100"/>
      <c r="J8" s="99"/>
    </row>
    <row r="9" spans="1:10" ht="30" customHeight="1" x14ac:dyDescent="0.2">
      <c r="A9" s="112">
        <v>8</v>
      </c>
      <c r="B9" s="54" t="s">
        <v>48</v>
      </c>
      <c r="C9" s="55" t="s">
        <v>49</v>
      </c>
      <c r="D9" s="34"/>
      <c r="E9" s="44"/>
      <c r="F9" s="44"/>
      <c r="G9" s="35"/>
      <c r="H9" s="44"/>
      <c r="I9" s="100"/>
      <c r="J9" s="99"/>
    </row>
    <row r="10" spans="1:10" ht="30" customHeight="1" x14ac:dyDescent="0.2">
      <c r="A10" s="112">
        <v>9</v>
      </c>
      <c r="B10" s="36" t="s">
        <v>50</v>
      </c>
      <c r="C10" s="37" t="s">
        <v>51</v>
      </c>
      <c r="D10" s="34"/>
      <c r="E10" s="44"/>
      <c r="F10" s="44"/>
      <c r="G10" s="35"/>
      <c r="H10" s="44"/>
      <c r="I10" s="100"/>
      <c r="J10" s="99"/>
    </row>
    <row r="11" spans="1:10" ht="30" customHeight="1" x14ac:dyDescent="0.2">
      <c r="A11" s="112">
        <v>10</v>
      </c>
      <c r="B11" s="120" t="s">
        <v>52</v>
      </c>
      <c r="C11" s="121"/>
      <c r="D11" s="121"/>
      <c r="E11" s="121"/>
      <c r="F11" s="121"/>
      <c r="G11" s="121"/>
      <c r="H11" s="121"/>
      <c r="I11" s="121"/>
      <c r="J11" s="121"/>
    </row>
    <row r="12" spans="1:10" ht="30" customHeight="1" x14ac:dyDescent="0.2">
      <c r="A12" s="112">
        <v>11</v>
      </c>
      <c r="B12" s="33" t="s">
        <v>53</v>
      </c>
      <c r="C12" s="34" t="s">
        <v>54</v>
      </c>
      <c r="D12" s="34"/>
      <c r="E12" s="44"/>
      <c r="F12" s="44"/>
      <c r="G12" s="35"/>
      <c r="H12" s="44"/>
      <c r="I12" s="97"/>
      <c r="J12" s="99"/>
    </row>
    <row r="13" spans="1:10" ht="30" customHeight="1" x14ac:dyDescent="0.2">
      <c r="A13" s="112">
        <v>12</v>
      </c>
      <c r="B13" s="36" t="s">
        <v>55</v>
      </c>
      <c r="C13" s="37" t="s">
        <v>56</v>
      </c>
      <c r="D13" s="34"/>
      <c r="E13" s="44"/>
      <c r="F13" s="44"/>
      <c r="G13" s="35"/>
      <c r="H13" s="44"/>
      <c r="I13" s="97"/>
      <c r="J13" s="99"/>
    </row>
    <row r="14" spans="1:10" ht="30" customHeight="1" x14ac:dyDescent="0.2">
      <c r="A14" s="112">
        <v>13</v>
      </c>
      <c r="B14" s="36" t="s">
        <v>57</v>
      </c>
      <c r="C14" s="37" t="s">
        <v>58</v>
      </c>
      <c r="D14" s="34"/>
      <c r="E14" s="44"/>
      <c r="F14" s="44"/>
      <c r="G14" s="35"/>
      <c r="H14" s="44"/>
      <c r="I14" s="97"/>
      <c r="J14" s="99"/>
    </row>
    <row r="15" spans="1:10" ht="30" customHeight="1" x14ac:dyDescent="0.2">
      <c r="A15" s="112">
        <v>14</v>
      </c>
      <c r="B15" s="36" t="s">
        <v>59</v>
      </c>
      <c r="C15" s="37" t="s">
        <v>60</v>
      </c>
      <c r="D15" s="34"/>
      <c r="E15" s="44"/>
      <c r="F15" s="44"/>
      <c r="G15" s="35"/>
      <c r="H15" s="44"/>
      <c r="I15" s="97"/>
      <c r="J15" s="99"/>
    </row>
    <row r="16" spans="1:10" ht="30" customHeight="1" x14ac:dyDescent="0.2">
      <c r="A16" s="112">
        <v>15</v>
      </c>
      <c r="B16" s="36" t="s">
        <v>61</v>
      </c>
      <c r="C16" s="37" t="s">
        <v>62</v>
      </c>
      <c r="D16" s="34"/>
      <c r="E16" s="44"/>
      <c r="F16" s="44"/>
      <c r="G16" s="35"/>
      <c r="H16" s="44"/>
      <c r="I16" s="97"/>
      <c r="J16" s="99"/>
    </row>
    <row r="17" spans="1:10" ht="30" customHeight="1" x14ac:dyDescent="0.2">
      <c r="A17" s="112">
        <v>16</v>
      </c>
      <c r="B17" s="120" t="s">
        <v>63</v>
      </c>
      <c r="C17" s="121"/>
      <c r="D17" s="121"/>
      <c r="E17" s="121"/>
      <c r="F17" s="121"/>
      <c r="G17" s="121"/>
      <c r="H17" s="121"/>
      <c r="I17" s="121"/>
      <c r="J17" s="121"/>
    </row>
    <row r="18" spans="1:10" ht="30" customHeight="1" x14ac:dyDescent="0.2">
      <c r="A18" s="112">
        <v>17</v>
      </c>
      <c r="B18" s="33" t="s">
        <v>64</v>
      </c>
      <c r="C18" s="34" t="s">
        <v>65</v>
      </c>
      <c r="D18" s="34"/>
      <c r="E18" s="44"/>
      <c r="F18" s="44"/>
      <c r="G18" s="35"/>
      <c r="H18" s="44"/>
      <c r="I18" s="97"/>
      <c r="J18" s="99"/>
    </row>
    <row r="19" spans="1:10" ht="30" customHeight="1" x14ac:dyDescent="0.2">
      <c r="A19" s="112">
        <v>18</v>
      </c>
      <c r="B19" s="36" t="s">
        <v>66</v>
      </c>
      <c r="C19" s="37" t="s">
        <v>67</v>
      </c>
      <c r="D19" s="34"/>
      <c r="E19" s="44"/>
      <c r="F19" s="44"/>
      <c r="G19" s="35"/>
      <c r="H19" s="44"/>
      <c r="I19" s="97"/>
      <c r="J19" s="99"/>
    </row>
    <row r="20" spans="1:10" ht="30" customHeight="1" x14ac:dyDescent="0.2">
      <c r="A20" s="112">
        <v>19</v>
      </c>
      <c r="B20" s="36" t="s">
        <v>68</v>
      </c>
      <c r="C20" s="37" t="s">
        <v>69</v>
      </c>
      <c r="D20" s="34"/>
      <c r="E20" s="44"/>
      <c r="F20" s="44"/>
      <c r="G20" s="35"/>
      <c r="H20" s="44"/>
      <c r="I20" s="97"/>
      <c r="J20" s="99"/>
    </row>
    <row r="21" spans="1:10" ht="30" customHeight="1" x14ac:dyDescent="0.2">
      <c r="A21" s="112">
        <v>20</v>
      </c>
      <c r="B21" s="36" t="s">
        <v>70</v>
      </c>
      <c r="C21" s="37" t="s">
        <v>71</v>
      </c>
      <c r="D21" s="34"/>
      <c r="E21" s="44"/>
      <c r="F21" s="44"/>
      <c r="G21" s="35"/>
      <c r="H21" s="44"/>
      <c r="I21" s="97"/>
      <c r="J21" s="99"/>
    </row>
    <row r="22" spans="1:10" ht="30" customHeight="1" x14ac:dyDescent="0.2">
      <c r="A22" s="112">
        <v>21</v>
      </c>
      <c r="B22" s="36" t="s">
        <v>72</v>
      </c>
      <c r="C22" s="37" t="s">
        <v>73</v>
      </c>
      <c r="D22" s="34"/>
      <c r="E22" s="44"/>
      <c r="F22" s="44"/>
      <c r="G22" s="35"/>
      <c r="H22" s="44"/>
      <c r="I22" s="97"/>
      <c r="J22" s="99"/>
    </row>
    <row r="23" spans="1:10" ht="30" customHeight="1" x14ac:dyDescent="0.2">
      <c r="A23" s="112">
        <v>22</v>
      </c>
      <c r="B23" s="33" t="s">
        <v>74</v>
      </c>
      <c r="C23" s="34" t="s">
        <v>75</v>
      </c>
      <c r="D23" s="34"/>
      <c r="E23" s="44"/>
      <c r="F23" s="44"/>
      <c r="G23" s="35"/>
      <c r="H23" s="44"/>
      <c r="I23" s="97"/>
      <c r="J23" s="99"/>
    </row>
    <row r="24" spans="1:10" ht="30" customHeight="1" x14ac:dyDescent="0.2">
      <c r="A24" s="112">
        <v>23</v>
      </c>
      <c r="B24" s="36" t="s">
        <v>76</v>
      </c>
      <c r="C24" s="37" t="s">
        <v>77</v>
      </c>
      <c r="D24" s="34"/>
      <c r="E24" s="44"/>
      <c r="F24" s="44"/>
      <c r="G24" s="35"/>
      <c r="H24" s="44"/>
      <c r="I24" s="97"/>
      <c r="J24" s="99"/>
    </row>
    <row r="25" spans="1:10" ht="30" customHeight="1" x14ac:dyDescent="0.2">
      <c r="A25" s="112">
        <v>24</v>
      </c>
      <c r="B25" s="36" t="s">
        <v>78</v>
      </c>
      <c r="C25" s="37" t="s">
        <v>79</v>
      </c>
      <c r="D25" s="34"/>
      <c r="E25" s="44"/>
      <c r="F25" s="44"/>
      <c r="G25" s="35"/>
      <c r="H25" s="44"/>
      <c r="I25" s="97"/>
      <c r="J25" s="99"/>
    </row>
    <row r="26" spans="1:10" ht="30" customHeight="1" x14ac:dyDescent="0.2">
      <c r="A26" s="112">
        <v>25</v>
      </c>
      <c r="B26" s="36" t="s">
        <v>80</v>
      </c>
      <c r="C26" s="37" t="s">
        <v>81</v>
      </c>
      <c r="D26" s="34"/>
      <c r="E26" s="44"/>
      <c r="F26" s="44"/>
      <c r="G26" s="35"/>
      <c r="H26" s="44"/>
      <c r="I26" s="97"/>
      <c r="J26" s="99"/>
    </row>
    <row r="27" spans="1:10" ht="30" customHeight="1" x14ac:dyDescent="0.2">
      <c r="A27" s="112">
        <v>26</v>
      </c>
      <c r="B27" s="33" t="s">
        <v>82</v>
      </c>
      <c r="C27" s="34" t="s">
        <v>83</v>
      </c>
      <c r="D27" s="34"/>
      <c r="E27" s="44"/>
      <c r="F27" s="44"/>
      <c r="G27" s="35"/>
      <c r="H27" s="44"/>
      <c r="I27" s="97"/>
      <c r="J27" s="99"/>
    </row>
    <row r="28" spans="1:10" ht="30" customHeight="1" x14ac:dyDescent="0.2">
      <c r="A28" s="112">
        <v>27</v>
      </c>
      <c r="B28" s="120" t="s">
        <v>84</v>
      </c>
      <c r="C28" s="121"/>
      <c r="D28" s="121"/>
      <c r="E28" s="121"/>
      <c r="F28" s="121"/>
      <c r="G28" s="121"/>
      <c r="H28" s="121"/>
      <c r="I28" s="121"/>
      <c r="J28" s="121"/>
    </row>
    <row r="29" spans="1:10" ht="51.75" customHeight="1" x14ac:dyDescent="0.2">
      <c r="A29" s="112">
        <v>28</v>
      </c>
      <c r="B29" s="33" t="s">
        <v>85</v>
      </c>
      <c r="C29" s="37" t="s">
        <v>86</v>
      </c>
      <c r="D29" s="34"/>
      <c r="E29" s="44"/>
      <c r="F29" s="44"/>
      <c r="G29" s="35"/>
      <c r="H29" s="44"/>
      <c r="I29" s="97"/>
      <c r="J29" s="99"/>
    </row>
    <row r="30" spans="1:10" ht="30" customHeight="1" x14ac:dyDescent="0.2">
      <c r="A30" s="112">
        <v>29</v>
      </c>
      <c r="B30" s="36" t="s">
        <v>87</v>
      </c>
      <c r="C30" s="37" t="s">
        <v>88</v>
      </c>
      <c r="D30" s="34"/>
      <c r="E30" s="44"/>
      <c r="F30" s="44"/>
      <c r="G30" s="35"/>
      <c r="H30" s="44"/>
      <c r="I30" s="97"/>
      <c r="J30" s="99"/>
    </row>
    <row r="31" spans="1:10" ht="30" customHeight="1" x14ac:dyDescent="0.2">
      <c r="A31" s="112">
        <v>30</v>
      </c>
      <c r="B31" s="36" t="s">
        <v>89</v>
      </c>
      <c r="C31" s="37" t="s">
        <v>90</v>
      </c>
      <c r="D31" s="34"/>
      <c r="E31" s="44"/>
      <c r="F31" s="44"/>
      <c r="G31" s="35"/>
      <c r="H31" s="44"/>
      <c r="I31" s="97"/>
      <c r="J31" s="99"/>
    </row>
    <row r="32" spans="1:10" ht="30" customHeight="1" x14ac:dyDescent="0.2">
      <c r="A32" s="112">
        <v>31</v>
      </c>
      <c r="B32" s="36" t="s">
        <v>91</v>
      </c>
      <c r="C32" s="37" t="s">
        <v>92</v>
      </c>
      <c r="D32" s="34"/>
      <c r="E32" s="44"/>
      <c r="F32" s="44"/>
      <c r="G32" s="35"/>
      <c r="H32" s="44"/>
      <c r="I32" s="97"/>
      <c r="J32" s="99"/>
    </row>
    <row r="33" spans="1:10" ht="30" customHeight="1" x14ac:dyDescent="0.2">
      <c r="A33" s="112">
        <v>32</v>
      </c>
      <c r="B33" s="120" t="s">
        <v>93</v>
      </c>
      <c r="C33" s="121"/>
      <c r="D33" s="121"/>
      <c r="E33" s="121"/>
      <c r="F33" s="121"/>
      <c r="G33" s="121"/>
      <c r="H33" s="121"/>
      <c r="I33" s="121"/>
      <c r="J33" s="121"/>
    </row>
    <row r="34" spans="1:10" ht="30" customHeight="1" x14ac:dyDescent="0.2">
      <c r="A34" s="112">
        <v>33</v>
      </c>
      <c r="B34" s="33" t="s">
        <v>94</v>
      </c>
      <c r="C34" s="34" t="s">
        <v>95</v>
      </c>
      <c r="D34" s="34"/>
      <c r="E34" s="44"/>
      <c r="F34" s="44"/>
      <c r="G34" s="35"/>
      <c r="H34" s="44"/>
      <c r="I34" s="97"/>
      <c r="J34" s="99"/>
    </row>
    <row r="35" spans="1:10" ht="30" customHeight="1" x14ac:dyDescent="0.2">
      <c r="A35" s="112">
        <v>34</v>
      </c>
      <c r="B35" s="36" t="s">
        <v>96</v>
      </c>
      <c r="C35" s="37" t="s">
        <v>97</v>
      </c>
      <c r="D35" s="34"/>
      <c r="E35" s="44"/>
      <c r="F35" s="44"/>
      <c r="G35" s="35"/>
      <c r="H35" s="44"/>
      <c r="I35" s="97"/>
      <c r="J35" s="99"/>
    </row>
    <row r="36" spans="1:10" ht="30" customHeight="1" x14ac:dyDescent="0.2">
      <c r="A36" s="112">
        <v>35</v>
      </c>
      <c r="B36" s="36" t="s">
        <v>98</v>
      </c>
      <c r="C36" s="37" t="s">
        <v>99</v>
      </c>
      <c r="D36" s="34"/>
      <c r="E36" s="44"/>
      <c r="F36" s="44"/>
      <c r="G36" s="35"/>
      <c r="H36" s="44"/>
      <c r="I36" s="97"/>
      <c r="J36" s="99"/>
    </row>
    <row r="37" spans="1:10" ht="30" customHeight="1" x14ac:dyDescent="0.2">
      <c r="A37" s="112">
        <v>36</v>
      </c>
      <c r="B37" s="36" t="s">
        <v>100</v>
      </c>
      <c r="C37" s="37" t="s">
        <v>101</v>
      </c>
      <c r="D37" s="34"/>
      <c r="E37" s="44"/>
      <c r="F37" s="44"/>
      <c r="G37" s="35"/>
      <c r="H37" s="44"/>
      <c r="I37" s="97"/>
      <c r="J37" s="99"/>
    </row>
    <row r="38" spans="1:10" ht="30" customHeight="1" x14ac:dyDescent="0.2">
      <c r="A38" s="112">
        <v>37</v>
      </c>
      <c r="B38" s="33" t="s">
        <v>102</v>
      </c>
      <c r="C38" s="34" t="s">
        <v>103</v>
      </c>
      <c r="D38" s="34"/>
      <c r="E38" s="44"/>
      <c r="F38" s="44"/>
      <c r="G38" s="35"/>
      <c r="H38" s="44"/>
      <c r="I38" s="97"/>
      <c r="J38" s="99"/>
    </row>
    <row r="39" spans="1:10" ht="30" customHeight="1" thickBot="1" x14ac:dyDescent="0.25">
      <c r="A39" s="112">
        <v>38</v>
      </c>
      <c r="B39" s="38" t="s">
        <v>104</v>
      </c>
      <c r="C39" s="39" t="s">
        <v>105</v>
      </c>
      <c r="D39" s="39"/>
      <c r="E39" s="39"/>
      <c r="F39" s="39"/>
      <c r="G39" s="52"/>
      <c r="H39" s="53"/>
      <c r="I39" s="98"/>
      <c r="J39" s="101"/>
    </row>
    <row r="40" spans="1:10" ht="6" customHeight="1" x14ac:dyDescent="0.2">
      <c r="A40" s="10"/>
      <c r="B40" s="15"/>
      <c r="C40" s="16"/>
      <c r="D40" s="17"/>
      <c r="E40" s="17"/>
      <c r="F40" s="17"/>
      <c r="G40" s="17"/>
      <c r="H40" s="17"/>
      <c r="I40" s="10"/>
      <c r="J40" s="10"/>
    </row>
    <row r="41" spans="1:10" x14ac:dyDescent="0.2">
      <c r="A41" s="15"/>
      <c r="B41" s="15"/>
      <c r="C41" s="16"/>
      <c r="D41" s="17"/>
      <c r="E41" s="17"/>
      <c r="F41" s="17"/>
      <c r="G41" s="17"/>
      <c r="H41" s="17"/>
      <c r="I41" s="15"/>
      <c r="J41" s="15"/>
    </row>
    <row r="42" spans="1:10" x14ac:dyDescent="0.2">
      <c r="A42" s="15"/>
      <c r="B42" s="15"/>
      <c r="C42" s="16"/>
      <c r="D42" s="17"/>
      <c r="E42" s="17"/>
      <c r="F42" s="17"/>
      <c r="G42" s="17"/>
      <c r="H42" s="17"/>
      <c r="I42" s="15"/>
      <c r="J42" s="15"/>
    </row>
  </sheetData>
  <mergeCells count="5">
    <mergeCell ref="B3:J3"/>
    <mergeCell ref="B11:J11"/>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4:H10 H12:H16 H18:H27 H29:H32 H34:H39" xr:uid="{ACEA27D8-3852-4130-85F3-5A7D3444C429}">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01B5-5E04-4F57-94EE-C881D679F8E3}">
  <dimension ref="A2:AU171"/>
  <sheetViews>
    <sheetView zoomScale="85" zoomScaleNormal="85" workbookViewId="0">
      <selection activeCell="C17" sqref="C17"/>
    </sheetView>
  </sheetViews>
  <sheetFormatPr defaultColWidth="9.140625" defaultRowHeight="12.75" x14ac:dyDescent="0.2"/>
  <cols>
    <col min="1" max="1" width="9.140625" style="61"/>
    <col min="2" max="2" width="17" style="61" customWidth="1"/>
    <col min="3" max="4" width="23.5703125" style="61" customWidth="1"/>
    <col min="5" max="5" width="31.42578125" style="61" customWidth="1"/>
    <col min="6" max="6" width="13.7109375" style="61" customWidth="1"/>
    <col min="7" max="15" width="9.140625" style="61"/>
    <col min="16" max="16" width="20" style="61" customWidth="1"/>
    <col min="17" max="26" width="9.140625" style="61"/>
    <col min="27" max="27" width="0" style="61" hidden="1" customWidth="1"/>
    <col min="28" max="16384" width="9.140625" style="61"/>
  </cols>
  <sheetData>
    <row r="2" spans="1:47" ht="19.5" x14ac:dyDescent="0.25">
      <c r="A2" s="59"/>
      <c r="B2" s="60" t="s">
        <v>106</v>
      </c>
      <c r="C2" s="59"/>
      <c r="D2" s="59"/>
      <c r="E2" s="59"/>
      <c r="F2" s="59"/>
      <c r="G2" s="59"/>
      <c r="H2" s="59"/>
      <c r="I2" s="59"/>
      <c r="J2" s="59"/>
      <c r="K2" s="59"/>
      <c r="L2" s="59"/>
      <c r="M2" s="59"/>
      <c r="N2" s="59"/>
      <c r="O2" s="59"/>
      <c r="P2" s="59"/>
      <c r="Q2" s="59"/>
      <c r="R2" s="59"/>
      <c r="S2" s="59"/>
      <c r="T2" s="59"/>
      <c r="U2" s="59"/>
      <c r="V2" s="59"/>
      <c r="W2" s="59"/>
      <c r="X2" s="59"/>
      <c r="Y2" s="59"/>
      <c r="Z2" s="59"/>
      <c r="AA2" s="59" t="s">
        <v>107</v>
      </c>
      <c r="AB2" s="59"/>
      <c r="AC2" s="59"/>
      <c r="AD2" s="59"/>
      <c r="AE2" s="59"/>
      <c r="AF2" s="59"/>
      <c r="AG2" s="59"/>
      <c r="AH2" s="59"/>
      <c r="AI2" s="59"/>
      <c r="AJ2" s="59"/>
      <c r="AK2" s="59"/>
      <c r="AL2" s="59"/>
      <c r="AM2" s="59"/>
      <c r="AN2" s="59"/>
      <c r="AO2" s="59"/>
      <c r="AP2" s="59"/>
      <c r="AQ2" s="59"/>
      <c r="AR2" s="59"/>
      <c r="AS2" s="59"/>
      <c r="AT2" s="59"/>
      <c r="AU2" s="59"/>
    </row>
    <row r="3" spans="1:47" ht="19.5" x14ac:dyDescent="0.25">
      <c r="A3" s="59"/>
      <c r="B3" s="60" t="s">
        <v>108</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row>
    <row r="4" spans="1:47" x14ac:dyDescent="0.2">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row>
    <row r="5" spans="1:47" ht="16.5" thickBot="1" x14ac:dyDescent="0.3">
      <c r="A5" s="59"/>
      <c r="B5" s="62" t="s">
        <v>109</v>
      </c>
      <c r="C5" s="63"/>
      <c r="D5" s="63"/>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row>
    <row r="6" spans="1:47" ht="15.75" thickBot="1" x14ac:dyDescent="0.25">
      <c r="A6" s="59"/>
      <c r="B6" s="64"/>
      <c r="C6" s="65" t="s">
        <v>110</v>
      </c>
      <c r="D6" s="66"/>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row>
    <row r="7" spans="1:47" x14ac:dyDescent="0.2">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row>
    <row r="8" spans="1:47" ht="15" x14ac:dyDescent="0.2">
      <c r="A8" s="59"/>
      <c r="B8" s="59"/>
      <c r="C8" s="67"/>
      <c r="D8" s="67"/>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row>
    <row r="9" spans="1:47" ht="15" x14ac:dyDescent="0.2">
      <c r="A9" s="59"/>
      <c r="B9" s="59"/>
      <c r="C9" s="67" t="s">
        <v>111</v>
      </c>
      <c r="D9" s="67"/>
      <c r="E9" s="59"/>
      <c r="F9" s="68"/>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row>
    <row r="10" spans="1:47" ht="9.75" customHeight="1" thickBot="1" x14ac:dyDescent="0.25">
      <c r="A10" s="59"/>
      <c r="B10" s="59"/>
      <c r="C10" s="59"/>
      <c r="D10" s="59"/>
      <c r="E10" s="59"/>
      <c r="F10" s="69"/>
      <c r="G10" s="59"/>
      <c r="H10" s="59"/>
      <c r="I10" s="59"/>
      <c r="J10" s="59"/>
      <c r="K10" s="70"/>
      <c r="L10" s="7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row>
    <row r="11" spans="1:47" ht="15.95" customHeight="1" thickBot="1" x14ac:dyDescent="0.25">
      <c r="A11" s="59"/>
      <c r="B11" s="59"/>
      <c r="C11" s="71" t="s">
        <v>112</v>
      </c>
      <c r="D11" s="122" t="s">
        <v>113</v>
      </c>
      <c r="E11" s="123"/>
      <c r="F11" s="72"/>
      <c r="G11" s="59"/>
      <c r="H11" s="59"/>
      <c r="I11" s="59"/>
      <c r="J11" s="59"/>
      <c r="K11" s="70"/>
      <c r="L11" s="7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row>
    <row r="12" spans="1:47" ht="15.95" customHeight="1" thickBot="1" x14ac:dyDescent="0.25">
      <c r="A12" s="59"/>
      <c r="B12" s="59"/>
      <c r="C12" s="73">
        <v>2030</v>
      </c>
      <c r="D12" s="124">
        <v>0.8</v>
      </c>
      <c r="E12" s="125"/>
      <c r="F12" s="72"/>
      <c r="G12" s="59"/>
      <c r="H12" s="59"/>
      <c r="I12" s="59"/>
      <c r="J12" s="59"/>
      <c r="K12" s="70"/>
      <c r="L12" s="7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row>
    <row r="13" spans="1:47" ht="15" x14ac:dyDescent="0.2">
      <c r="A13" s="59"/>
      <c r="B13" s="59"/>
      <c r="C13" s="59"/>
      <c r="D13" s="59"/>
      <c r="E13" s="59"/>
      <c r="F13" s="69"/>
      <c r="G13" s="59"/>
      <c r="H13" s="59"/>
      <c r="I13" s="59"/>
      <c r="J13" s="59"/>
      <c r="K13" s="70"/>
      <c r="L13" s="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row>
    <row r="14" spans="1:47" ht="15" x14ac:dyDescent="0.2">
      <c r="A14" s="59"/>
      <c r="B14" s="59"/>
      <c r="C14" s="67" t="s">
        <v>114</v>
      </c>
      <c r="D14" s="67"/>
      <c r="E14" s="59"/>
      <c r="F14" s="69"/>
      <c r="G14" s="59"/>
      <c r="H14" s="59"/>
      <c r="I14" s="59"/>
      <c r="J14" s="59"/>
      <c r="K14" s="70"/>
      <c r="L14" s="7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row>
    <row r="15" spans="1:47" ht="9.75" customHeight="1" thickBot="1" x14ac:dyDescent="0.25">
      <c r="A15" s="59"/>
      <c r="B15" s="59"/>
      <c r="C15" s="59"/>
      <c r="D15" s="59"/>
      <c r="E15" s="59"/>
      <c r="F15" s="69"/>
      <c r="G15" s="59"/>
      <c r="H15" s="59"/>
      <c r="I15" s="59"/>
      <c r="J15" s="59"/>
      <c r="K15" s="70"/>
      <c r="L15" s="70"/>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row>
    <row r="16" spans="1:47" ht="60.95" customHeight="1" thickBot="1" x14ac:dyDescent="0.25">
      <c r="A16" s="59"/>
      <c r="B16" s="59"/>
      <c r="C16" s="74" t="s">
        <v>115</v>
      </c>
      <c r="D16" s="75" t="s">
        <v>116</v>
      </c>
      <c r="E16" s="76" t="s">
        <v>117</v>
      </c>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row>
    <row r="17" spans="1:47" ht="15.75" thickBot="1" x14ac:dyDescent="0.25">
      <c r="A17" s="59"/>
      <c r="B17" s="59"/>
      <c r="C17" s="77">
        <v>7</v>
      </c>
      <c r="D17" s="78">
        <f>C12+C17</f>
        <v>2037</v>
      </c>
      <c r="E17" s="79">
        <f>INDEX(Calculations!$C$37:$AV$37,1,MATCH($D$17,Calculations!$C$4:$AL$4,0))</f>
        <v>0.70118466315934291</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row>
    <row r="18" spans="1:47" x14ac:dyDescent="0.2">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row>
    <row r="19" spans="1:47" ht="3.7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row>
    <row r="20" spans="1:47" ht="15" x14ac:dyDescent="0.2">
      <c r="A20" s="59"/>
      <c r="B20" s="59"/>
      <c r="C20" s="67" t="s">
        <v>118</v>
      </c>
      <c r="D20" s="67"/>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row>
    <row r="21" spans="1:47" ht="9.75" customHeight="1" thickBot="1" x14ac:dyDescent="0.25">
      <c r="A21" s="59"/>
      <c r="B21" s="59"/>
      <c r="C21" s="59"/>
      <c r="D21" s="59"/>
      <c r="E21" s="59"/>
      <c r="F21" s="69"/>
      <c r="G21" s="59"/>
      <c r="H21" s="59"/>
      <c r="I21" s="59"/>
      <c r="J21" s="59"/>
      <c r="K21" s="70"/>
      <c r="L21" s="70"/>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row>
    <row r="22" spans="1:47" ht="60.95" customHeight="1" thickBot="1" x14ac:dyDescent="0.25">
      <c r="A22" s="59"/>
      <c r="B22" s="59"/>
      <c r="C22" s="74" t="s">
        <v>119</v>
      </c>
      <c r="D22" s="75" t="s">
        <v>120</v>
      </c>
      <c r="E22" s="76" t="s">
        <v>121</v>
      </c>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row>
    <row r="23" spans="1:47" ht="15.75" thickBot="1" x14ac:dyDescent="0.25">
      <c r="A23" s="59"/>
      <c r="B23" s="59"/>
      <c r="C23" s="80">
        <f>D23-C12</f>
        <v>20</v>
      </c>
      <c r="D23" s="81">
        <v>2050</v>
      </c>
      <c r="E23" s="79">
        <f>INDEX(Calculations!$C$37:$AV$37,1,MATCH($D$23,Calculations!$C$4:$AL$4,0))</f>
        <v>0.11611895660929014</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row>
    <row r="24" spans="1:47"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row>
    <row r="25" spans="1:47" x14ac:dyDescent="0.2">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row>
    <row r="26" spans="1:47" x14ac:dyDescent="0.2">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row>
    <row r="27" spans="1:47" x14ac:dyDescent="0.2">
      <c r="A27" s="59"/>
      <c r="B27" s="59"/>
      <c r="C27" s="59"/>
      <c r="D27" s="59"/>
      <c r="E27" s="82"/>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row>
    <row r="28" spans="1:47"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row>
    <row r="29" spans="1:47"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row>
    <row r="30" spans="1:47"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row>
    <row r="31" spans="1:47" x14ac:dyDescent="0.2">
      <c r="A31" s="59"/>
      <c r="B31" s="59"/>
      <c r="C31" s="59"/>
      <c r="D31" s="59"/>
      <c r="E31" s="83"/>
      <c r="F31" s="84"/>
      <c r="G31" s="83"/>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row>
    <row r="32" spans="1:47"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row>
    <row r="33" spans="1:47" x14ac:dyDescent="0.2">
      <c r="A33" s="59"/>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59"/>
      <c r="AG33" s="59"/>
      <c r="AH33" s="59"/>
      <c r="AI33" s="59"/>
      <c r="AJ33" s="59"/>
      <c r="AK33" s="59"/>
      <c r="AL33" s="59"/>
      <c r="AM33" s="59"/>
      <c r="AN33" s="59"/>
      <c r="AO33" s="59"/>
      <c r="AP33" s="59"/>
      <c r="AQ33" s="59"/>
      <c r="AR33" s="59"/>
      <c r="AS33" s="59"/>
      <c r="AT33" s="59"/>
      <c r="AU33" s="59"/>
    </row>
    <row r="34" spans="1:47" x14ac:dyDescent="0.2">
      <c r="A34" s="59"/>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59"/>
      <c r="AG34" s="59"/>
      <c r="AH34" s="59"/>
      <c r="AI34" s="59"/>
      <c r="AJ34" s="59"/>
      <c r="AK34" s="59"/>
      <c r="AL34" s="59"/>
      <c r="AM34" s="59"/>
      <c r="AN34" s="59"/>
      <c r="AO34" s="59"/>
      <c r="AP34" s="59"/>
      <c r="AQ34" s="59"/>
      <c r="AR34" s="59"/>
      <c r="AS34" s="59"/>
      <c r="AT34" s="59"/>
      <c r="AU34" s="59"/>
    </row>
    <row r="35" spans="1:47" x14ac:dyDescent="0.2">
      <c r="A35" s="59"/>
      <c r="B35" s="85"/>
      <c r="C35" s="85"/>
      <c r="D35" s="85"/>
      <c r="E35" s="85"/>
      <c r="F35" s="85"/>
      <c r="G35" s="85"/>
      <c r="H35" s="85"/>
      <c r="I35" s="85"/>
      <c r="J35" s="85"/>
      <c r="K35" s="85"/>
      <c r="L35" s="85"/>
      <c r="M35" s="85"/>
      <c r="N35" s="85"/>
      <c r="O35" s="85"/>
      <c r="P35" s="85"/>
      <c r="Q35" s="83"/>
      <c r="R35" s="83"/>
      <c r="S35" s="83"/>
      <c r="T35" s="83"/>
      <c r="U35" s="83"/>
      <c r="V35" s="85"/>
      <c r="W35" s="85"/>
      <c r="X35" s="85"/>
      <c r="Y35" s="85"/>
      <c r="Z35" s="85"/>
      <c r="AA35" s="85"/>
      <c r="AB35" s="85"/>
      <c r="AC35" s="85"/>
      <c r="AD35" s="85"/>
      <c r="AE35" s="85"/>
      <c r="AF35" s="59"/>
      <c r="AG35" s="59"/>
      <c r="AH35" s="59"/>
      <c r="AI35" s="59"/>
      <c r="AJ35" s="59"/>
      <c r="AK35" s="59"/>
      <c r="AL35" s="59"/>
      <c r="AM35" s="59"/>
      <c r="AN35" s="59"/>
      <c r="AO35" s="59"/>
      <c r="AP35" s="59"/>
      <c r="AQ35" s="59"/>
      <c r="AR35" s="59"/>
      <c r="AS35" s="59"/>
      <c r="AT35" s="59"/>
      <c r="AU35" s="59"/>
    </row>
    <row r="36" spans="1:47" x14ac:dyDescent="0.2">
      <c r="A36" s="59"/>
      <c r="B36" s="59"/>
      <c r="C36" s="59"/>
      <c r="D36" s="59"/>
      <c r="E36" s="59"/>
      <c r="F36" s="59"/>
      <c r="G36" s="59"/>
      <c r="H36" s="59"/>
      <c r="I36" s="59"/>
      <c r="J36" s="59"/>
      <c r="K36" s="59"/>
      <c r="L36" s="59"/>
      <c r="M36" s="59"/>
      <c r="N36" s="59"/>
      <c r="O36" s="59"/>
      <c r="P36" s="59"/>
      <c r="Q36" s="59"/>
      <c r="R36" s="83"/>
      <c r="S36" s="59"/>
      <c r="T36" s="83"/>
      <c r="U36" s="83"/>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row>
    <row r="37" spans="1:47"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row>
    <row r="38" spans="1:47"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row>
    <row r="39" spans="1:47" x14ac:dyDescent="0.2">
      <c r="A39" s="59"/>
      <c r="B39" s="59"/>
      <c r="C39" s="59"/>
      <c r="D39" s="59"/>
      <c r="E39" s="59"/>
      <c r="F39" s="59"/>
      <c r="G39" s="86"/>
      <c r="H39" s="86"/>
      <c r="I39" s="87"/>
      <c r="J39" s="88"/>
      <c r="K39" s="87"/>
      <c r="L39" s="88"/>
      <c r="M39" s="87"/>
      <c r="N39" s="8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row>
    <row r="40" spans="1:47" x14ac:dyDescent="0.2">
      <c r="A40" s="59"/>
      <c r="B40" s="59"/>
      <c r="C40" s="59"/>
      <c r="D40" s="59"/>
      <c r="E40" s="59"/>
      <c r="F40" s="59"/>
      <c r="G40" s="86"/>
      <c r="H40" s="86"/>
      <c r="I40" s="87"/>
      <c r="J40" s="88"/>
      <c r="K40" s="87"/>
      <c r="L40" s="88"/>
      <c r="M40" s="86"/>
      <c r="N40" s="86"/>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row>
    <row r="41" spans="1:47" x14ac:dyDescent="0.2">
      <c r="A41" s="59"/>
      <c r="B41" s="59"/>
      <c r="C41" s="59"/>
      <c r="D41" s="59"/>
      <c r="E41" s="59"/>
      <c r="F41" s="59"/>
      <c r="G41" s="87"/>
      <c r="H41" s="88"/>
      <c r="I41" s="87"/>
      <c r="J41" s="88"/>
      <c r="K41" s="87"/>
      <c r="L41" s="88"/>
      <c r="M41" s="86"/>
      <c r="N41" s="86"/>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row>
    <row r="42" spans="1:47" x14ac:dyDescent="0.2">
      <c r="A42" s="59"/>
      <c r="B42" s="59"/>
      <c r="C42" s="59"/>
      <c r="D42" s="59"/>
      <c r="E42" s="59"/>
      <c r="F42" s="59"/>
      <c r="G42" s="87"/>
      <c r="H42" s="88"/>
      <c r="I42" s="87"/>
      <c r="J42" s="88"/>
      <c r="K42" s="87"/>
      <c r="L42" s="88"/>
      <c r="M42" s="86"/>
      <c r="N42" s="86"/>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row>
    <row r="43" spans="1:47" x14ac:dyDescent="0.2">
      <c r="A43" s="59"/>
      <c r="B43" s="59"/>
      <c r="C43" s="59"/>
      <c r="D43" s="59"/>
      <c r="E43" s="59"/>
      <c r="F43" s="59"/>
      <c r="G43" s="87"/>
      <c r="H43" s="88"/>
      <c r="I43" s="87"/>
      <c r="J43" s="88"/>
      <c r="K43" s="87"/>
      <c r="L43" s="88"/>
      <c r="M43" s="86"/>
      <c r="N43" s="86"/>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row>
    <row r="44" spans="1:47" x14ac:dyDescent="0.2">
      <c r="A44" s="59"/>
      <c r="B44" s="59"/>
      <c r="C44" s="59"/>
      <c r="D44" s="59"/>
      <c r="E44" s="59"/>
      <c r="F44" s="59"/>
      <c r="G44" s="87"/>
      <c r="H44" s="88"/>
      <c r="I44" s="87"/>
      <c r="J44" s="88"/>
      <c r="K44" s="87"/>
      <c r="L44" s="88"/>
      <c r="M44" s="86"/>
      <c r="N44" s="86"/>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row>
    <row r="45" spans="1:47" x14ac:dyDescent="0.2">
      <c r="A45" s="59"/>
      <c r="B45" s="59"/>
      <c r="C45" s="59"/>
      <c r="D45" s="59"/>
      <c r="E45" s="59"/>
      <c r="F45" s="59"/>
      <c r="G45" s="87"/>
      <c r="H45" s="88"/>
      <c r="I45" s="87"/>
      <c r="J45" s="88"/>
      <c r="K45" s="87"/>
      <c r="L45" s="88"/>
      <c r="M45" s="86"/>
      <c r="N45" s="86"/>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row>
    <row r="46" spans="1:47" x14ac:dyDescent="0.2">
      <c r="A46" s="59"/>
      <c r="B46" s="59"/>
      <c r="C46" s="59"/>
      <c r="D46" s="59"/>
      <c r="E46" s="59"/>
      <c r="F46" s="59"/>
      <c r="G46" s="87"/>
      <c r="H46" s="88"/>
      <c r="I46" s="87"/>
      <c r="J46" s="88"/>
      <c r="K46" s="87"/>
      <c r="L46" s="88"/>
      <c r="M46" s="86"/>
      <c r="N46" s="86"/>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row>
    <row r="47" spans="1:47" x14ac:dyDescent="0.2">
      <c r="A47" s="59"/>
      <c r="B47" s="59"/>
      <c r="C47" s="59"/>
      <c r="D47" s="59"/>
      <c r="E47" s="59"/>
      <c r="F47" s="59"/>
      <c r="G47" s="87"/>
      <c r="H47" s="88"/>
      <c r="I47" s="87"/>
      <c r="J47" s="88"/>
      <c r="K47" s="87"/>
      <c r="L47" s="88"/>
      <c r="M47" s="86"/>
      <c r="N47" s="86"/>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row>
    <row r="48" spans="1:47" x14ac:dyDescent="0.2">
      <c r="A48" s="59"/>
      <c r="B48" s="59"/>
      <c r="C48" s="59"/>
      <c r="D48" s="59"/>
      <c r="E48" s="59"/>
      <c r="F48" s="59"/>
      <c r="G48" s="87"/>
      <c r="H48" s="88"/>
      <c r="I48" s="87"/>
      <c r="J48" s="88"/>
      <c r="K48" s="87"/>
      <c r="L48" s="88"/>
      <c r="M48" s="86"/>
      <c r="N48" s="86"/>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row>
    <row r="49" spans="1:47"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row>
    <row r="50" spans="1:47"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row>
    <row r="51" spans="1:47"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row>
    <row r="52" spans="1:47"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row>
    <row r="53" spans="1:47"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row>
    <row r="54" spans="1:47"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row>
    <row r="55" spans="1:47"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row>
    <row r="56" spans="1:47"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row>
    <row r="57" spans="1:47"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row>
    <row r="58" spans="1:47"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row>
    <row r="59" spans="1:47"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row>
    <row r="60" spans="1:47"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row>
    <row r="61" spans="1:47"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row>
    <row r="62" spans="1:47"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row>
    <row r="63" spans="1:47"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row>
    <row r="64" spans="1:47"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row>
    <row r="65" spans="1:47"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row>
    <row r="66" spans="1:47"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row>
    <row r="67" spans="1:47"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row>
    <row r="68" spans="1:47"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row>
    <row r="69" spans="1:47"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row>
    <row r="70" spans="1:47"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row>
    <row r="71" spans="1:47"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row>
    <row r="72" spans="1:47"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row>
    <row r="73" spans="1:47"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row>
    <row r="74" spans="1:47"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row>
    <row r="75" spans="1:47"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row>
    <row r="76" spans="1:47" x14ac:dyDescent="0.2">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row>
    <row r="77" spans="1:47" x14ac:dyDescent="0.2">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row>
    <row r="78" spans="1:47" x14ac:dyDescent="0.2">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row>
    <row r="79" spans="1:47" x14ac:dyDescent="0.2">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row>
    <row r="80" spans="1:47" x14ac:dyDescent="0.2">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row>
    <row r="81" spans="1:47" x14ac:dyDescent="0.2">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row>
    <row r="82" spans="1:47" x14ac:dyDescent="0.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row>
    <row r="83" spans="1:47" x14ac:dyDescent="0.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row>
    <row r="84" spans="1:47" x14ac:dyDescent="0.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row>
    <row r="85" spans="1:47" x14ac:dyDescent="0.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row>
    <row r="86" spans="1:47" x14ac:dyDescent="0.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row>
    <row r="87" spans="1:47" x14ac:dyDescent="0.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row>
    <row r="88" spans="1:47" x14ac:dyDescent="0.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row>
    <row r="89" spans="1:47" x14ac:dyDescent="0.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row>
    <row r="90" spans="1:47" x14ac:dyDescent="0.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row>
    <row r="91" spans="1:47" x14ac:dyDescent="0.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row>
    <row r="92" spans="1:47" x14ac:dyDescent="0.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row>
    <row r="93" spans="1:47" x14ac:dyDescent="0.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row>
    <row r="94" spans="1:47" x14ac:dyDescent="0.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row>
    <row r="95" spans="1:47" x14ac:dyDescent="0.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row>
    <row r="96" spans="1:47" x14ac:dyDescent="0.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row>
    <row r="97" spans="1:47" x14ac:dyDescent="0.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row>
    <row r="98" spans="1:47" x14ac:dyDescent="0.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row>
    <row r="99" spans="1:47" x14ac:dyDescent="0.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row>
    <row r="100" spans="1:47" x14ac:dyDescent="0.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row>
    <row r="101" spans="1:47" x14ac:dyDescent="0.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row>
    <row r="102" spans="1:47" x14ac:dyDescent="0.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row>
    <row r="103" spans="1:47" x14ac:dyDescent="0.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row>
    <row r="104" spans="1:47" x14ac:dyDescent="0.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row>
    <row r="105" spans="1:47" x14ac:dyDescent="0.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row>
    <row r="106" spans="1:47" x14ac:dyDescent="0.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row>
    <row r="107" spans="1:47" x14ac:dyDescent="0.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row>
    <row r="108" spans="1:47" x14ac:dyDescent="0.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row>
    <row r="109" spans="1:47" x14ac:dyDescent="0.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row>
    <row r="110" spans="1:47" x14ac:dyDescent="0.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row>
    <row r="111" spans="1:47" x14ac:dyDescent="0.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row>
    <row r="112" spans="1:47" x14ac:dyDescent="0.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row>
    <row r="113" spans="1:47" x14ac:dyDescent="0.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row>
    <row r="114" spans="1:47" x14ac:dyDescent="0.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row>
    <row r="115" spans="1:47" x14ac:dyDescent="0.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row>
    <row r="116" spans="1:47" x14ac:dyDescent="0.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row>
    <row r="117" spans="1:47" x14ac:dyDescent="0.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row>
    <row r="118" spans="1:47" x14ac:dyDescent="0.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row>
    <row r="119" spans="1:47" x14ac:dyDescent="0.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row>
    <row r="120" spans="1:47" x14ac:dyDescent="0.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row>
    <row r="121" spans="1:47" x14ac:dyDescent="0.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row>
    <row r="122" spans="1:47" x14ac:dyDescent="0.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row>
    <row r="123" spans="1:47" x14ac:dyDescent="0.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row>
    <row r="124" spans="1:47" x14ac:dyDescent="0.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row>
    <row r="125" spans="1:47" x14ac:dyDescent="0.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row>
    <row r="126" spans="1:47" x14ac:dyDescent="0.2">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row>
    <row r="127" spans="1:47" x14ac:dyDescent="0.2">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row>
    <row r="128" spans="1:47" x14ac:dyDescent="0.2">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row>
    <row r="129" spans="1:47" x14ac:dyDescent="0.2">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row>
    <row r="130" spans="1:47" x14ac:dyDescent="0.2">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row>
    <row r="131" spans="1:47" x14ac:dyDescent="0.2">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row>
    <row r="132" spans="1:47" x14ac:dyDescent="0.2">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row>
    <row r="133" spans="1:47" x14ac:dyDescent="0.2">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row>
    <row r="134" spans="1:47" x14ac:dyDescent="0.2">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row>
    <row r="135" spans="1:47" x14ac:dyDescent="0.2">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row>
    <row r="136" spans="1:47" x14ac:dyDescent="0.2">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row>
    <row r="137" spans="1:47" x14ac:dyDescent="0.2">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row>
    <row r="138" spans="1:47" x14ac:dyDescent="0.2">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row>
    <row r="139" spans="1:47" x14ac:dyDescent="0.2">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row>
    <row r="140" spans="1:47" x14ac:dyDescent="0.2">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row>
    <row r="141" spans="1:47" x14ac:dyDescent="0.2">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row>
    <row r="142" spans="1:47" x14ac:dyDescent="0.2">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row>
    <row r="143" spans="1:47" x14ac:dyDescent="0.2">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row>
    <row r="144" spans="1:47" x14ac:dyDescent="0.2">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row>
    <row r="145" spans="1:47" x14ac:dyDescent="0.2">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row>
    <row r="146" spans="1:47" x14ac:dyDescent="0.2">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row>
    <row r="147" spans="1:47" x14ac:dyDescent="0.2">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row>
    <row r="148" spans="1:47" x14ac:dyDescent="0.2">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row>
    <row r="149" spans="1:47" x14ac:dyDescent="0.2">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row>
    <row r="150" spans="1:47" x14ac:dyDescent="0.2">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row>
    <row r="151" spans="1:47" x14ac:dyDescent="0.2">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row>
    <row r="152" spans="1:47" x14ac:dyDescent="0.2">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row>
    <row r="153" spans="1:47" x14ac:dyDescent="0.2">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row>
    <row r="154" spans="1:47" x14ac:dyDescent="0.2">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row>
    <row r="155" spans="1:47" x14ac:dyDescent="0.2">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row>
    <row r="156" spans="1:47" x14ac:dyDescent="0.2">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row>
    <row r="157" spans="1:47" x14ac:dyDescent="0.2">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row>
    <row r="158" spans="1:47" x14ac:dyDescent="0.2">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row>
    <row r="159" spans="1:47" x14ac:dyDescent="0.2">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row>
    <row r="160" spans="1:47" x14ac:dyDescent="0.2">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row>
    <row r="161" spans="1:47" x14ac:dyDescent="0.2">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row>
    <row r="162" spans="1:47" x14ac:dyDescent="0.2">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row>
    <row r="163" spans="1:47" x14ac:dyDescent="0.2">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row>
    <row r="164" spans="1:47" x14ac:dyDescent="0.2">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row>
    <row r="165" spans="1:47" x14ac:dyDescent="0.2">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row>
    <row r="166" spans="1:47" x14ac:dyDescent="0.2">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row>
    <row r="167" spans="1:47" x14ac:dyDescent="0.2">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row>
    <row r="168" spans="1:47" x14ac:dyDescent="0.2">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row>
    <row r="169" spans="1:47" x14ac:dyDescent="0.2">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row>
    <row r="170" spans="1:47" x14ac:dyDescent="0.2">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row>
    <row r="171" spans="1:47" x14ac:dyDescent="0.2">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row>
  </sheetData>
  <sheetProtection algorithmName="SHA-512" hashValue="Zc2cKHHHvb/EL6fuNSvJd/1pdFhBNH5OEg0AadDjbvFk1VABiQbbcbjuhmCkCXaDAHFiOzLUrOCBkLiJW0dtTQ==" saltValue="2f2Trat99twnRCZ6CWFdRg==" spinCount="100000" sheet="1" objects="1" scenarios="1" selectLockedCells="1"/>
  <mergeCells count="2">
    <mergeCell ref="D11:E11"/>
    <mergeCell ref="D12:E12"/>
  </mergeCells>
  <dataValidations count="2">
    <dataValidation type="list" allowBlank="1" showInputMessage="1" showErrorMessage="1" sqref="D23" xr:uid="{D750234C-3740-4C62-87B5-C6B281EE4963}">
      <formula1>"2040, 2041, 2042, 2043, 2044, 2045, 2046, 2047, 2048, 2049, 2050"</formula1>
    </dataValidation>
    <dataValidation type="list" allowBlank="1" showInputMessage="1" showErrorMessage="1" sqref="C17" xr:uid="{993540B9-4A5D-413B-A352-080C06CA2788}">
      <formula1>"5,6,7,8,9,10"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33510A-F746-4E5D-BE8B-72A96A0745BE}">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75" x14ac:dyDescent="0.2"/>
  <cols>
    <col min="1" max="1" width="9.140625" style="59"/>
    <col min="2" max="2" width="30.5703125" style="59" bestFit="1" customWidth="1"/>
    <col min="3" max="3" width="12" style="59" bestFit="1" customWidth="1"/>
    <col min="4" max="7" width="8" style="59" bestFit="1" customWidth="1"/>
    <col min="8" max="8" width="10.5703125" style="59" bestFit="1" customWidth="1"/>
    <col min="9" max="16384" width="9.140625" style="59"/>
  </cols>
  <sheetData>
    <row r="4" spans="2:50" x14ac:dyDescent="0.2">
      <c r="B4" s="89" t="s">
        <v>112</v>
      </c>
      <c r="C4" s="90">
        <v>2015</v>
      </c>
      <c r="D4" s="90">
        <v>2016</v>
      </c>
      <c r="E4" s="90">
        <v>2017</v>
      </c>
      <c r="F4" s="90">
        <v>2018</v>
      </c>
      <c r="G4" s="90">
        <v>2019</v>
      </c>
      <c r="H4" s="90">
        <v>2020</v>
      </c>
      <c r="I4" s="90">
        <v>2021</v>
      </c>
      <c r="J4" s="90">
        <v>2022</v>
      </c>
      <c r="K4" s="90">
        <v>2023</v>
      </c>
      <c r="L4" s="90">
        <v>2024</v>
      </c>
      <c r="M4" s="90">
        <v>2025</v>
      </c>
      <c r="N4" s="90">
        <v>2026</v>
      </c>
      <c r="O4" s="90">
        <v>2027</v>
      </c>
      <c r="P4" s="90">
        <v>2028</v>
      </c>
      <c r="Q4" s="90">
        <v>2029</v>
      </c>
      <c r="R4" s="90">
        <v>2030</v>
      </c>
      <c r="S4" s="90">
        <v>2031</v>
      </c>
      <c r="T4" s="90">
        <v>2032</v>
      </c>
      <c r="U4" s="90">
        <v>2033</v>
      </c>
      <c r="V4" s="90">
        <v>2034</v>
      </c>
      <c r="W4" s="90">
        <v>2035</v>
      </c>
      <c r="X4" s="90">
        <v>2036</v>
      </c>
      <c r="Y4" s="90">
        <v>2037</v>
      </c>
      <c r="Z4" s="90">
        <v>2038</v>
      </c>
      <c r="AA4" s="90">
        <v>2039</v>
      </c>
      <c r="AB4" s="90">
        <v>2040</v>
      </c>
      <c r="AC4" s="90">
        <v>2041</v>
      </c>
      <c r="AD4" s="90">
        <v>2042</v>
      </c>
      <c r="AE4" s="90">
        <v>2043</v>
      </c>
      <c r="AF4" s="90">
        <v>2044</v>
      </c>
      <c r="AG4" s="90">
        <v>2045</v>
      </c>
      <c r="AH4" s="90">
        <v>2046</v>
      </c>
      <c r="AI4" s="90">
        <v>2047</v>
      </c>
      <c r="AJ4" s="90">
        <v>2048</v>
      </c>
      <c r="AK4" s="90">
        <v>2049</v>
      </c>
      <c r="AL4" s="90">
        <v>2050</v>
      </c>
      <c r="AM4" s="59">
        <v>2051</v>
      </c>
      <c r="AN4" s="91">
        <v>2052</v>
      </c>
      <c r="AO4" s="59">
        <v>2053</v>
      </c>
      <c r="AP4" s="91">
        <v>2054</v>
      </c>
      <c r="AQ4" s="59">
        <v>2055</v>
      </c>
      <c r="AR4" s="91">
        <v>2056</v>
      </c>
      <c r="AS4" s="59">
        <v>2057</v>
      </c>
      <c r="AT4" s="91">
        <v>2058</v>
      </c>
      <c r="AU4" s="59">
        <v>2059</v>
      </c>
      <c r="AV4" s="91">
        <v>2060</v>
      </c>
    </row>
    <row r="5" spans="2:50" x14ac:dyDescent="0.2">
      <c r="B5" s="89" t="s">
        <v>122</v>
      </c>
      <c r="C5" s="92">
        <v>2.0156259242734889</v>
      </c>
      <c r="D5" s="92">
        <v>1.9613542966259403</v>
      </c>
      <c r="E5" s="92">
        <v>1.9070826689783917</v>
      </c>
      <c r="F5" s="92">
        <v>1.8528110413308432</v>
      </c>
      <c r="G5" s="92">
        <v>1.7985394136832946</v>
      </c>
      <c r="H5" s="92">
        <v>1.7442677860357461</v>
      </c>
      <c r="I5" s="92">
        <v>1.6899961583881975</v>
      </c>
      <c r="J5" s="92">
        <v>1.6357245307406489</v>
      </c>
      <c r="K5" s="92">
        <v>1.5814529030931004</v>
      </c>
      <c r="L5" s="92">
        <v>1.5271812754455518</v>
      </c>
      <c r="M5" s="92">
        <v>1.4729096477980035</v>
      </c>
      <c r="N5" s="92">
        <v>1.4186380201504549</v>
      </c>
      <c r="O5" s="92">
        <v>1.3643663925029064</v>
      </c>
      <c r="P5" s="92">
        <v>1.3100947648553578</v>
      </c>
      <c r="Q5" s="92">
        <v>1.2558231372078092</v>
      </c>
      <c r="R5" s="92">
        <v>1.2015515095602609</v>
      </c>
      <c r="S5" s="92">
        <v>1.1472798819127124</v>
      </c>
      <c r="T5" s="92">
        <v>1.0930082542651638</v>
      </c>
      <c r="U5" s="92">
        <v>1.0387366266176152</v>
      </c>
      <c r="V5" s="92">
        <v>0.98446499897006667</v>
      </c>
      <c r="W5" s="92">
        <v>0.93019337132251823</v>
      </c>
      <c r="X5" s="92">
        <v>0.87592174367496956</v>
      </c>
      <c r="Y5" s="92">
        <v>0.821650116027421</v>
      </c>
      <c r="Z5" s="92">
        <v>0.76737848837987255</v>
      </c>
      <c r="AA5" s="92">
        <v>0.7131068607323241</v>
      </c>
      <c r="AB5" s="92">
        <v>0.65883523308477554</v>
      </c>
      <c r="AC5" s="92">
        <v>0.60456360543722698</v>
      </c>
      <c r="AD5" s="92">
        <v>0.55029197778967842</v>
      </c>
      <c r="AE5" s="92">
        <v>0.49602035014212986</v>
      </c>
      <c r="AF5" s="92">
        <v>0.4417487224945813</v>
      </c>
      <c r="AG5" s="92">
        <v>0.38747709484703274</v>
      </c>
      <c r="AH5" s="92">
        <v>0.33320546719948418</v>
      </c>
      <c r="AI5" s="92">
        <v>0.27893383955193585</v>
      </c>
      <c r="AJ5" s="92">
        <v>0.22466221190438729</v>
      </c>
      <c r="AK5" s="92">
        <v>0.17039058425683873</v>
      </c>
      <c r="AL5" s="93">
        <v>0.11611895660929014</v>
      </c>
      <c r="AM5" s="59">
        <v>7.9133551556497081E-2</v>
      </c>
      <c r="AN5" s="59">
        <v>5.3928481316062551E-2</v>
      </c>
      <c r="AO5" s="59">
        <v>3.6751555311915353E-2</v>
      </c>
      <c r="AP5" s="59">
        <v>2.5045704697834233E-2</v>
      </c>
      <c r="AQ5" s="59">
        <v>1.7068320469358224E-2</v>
      </c>
      <c r="AR5" s="59">
        <v>1.1631837361314287E-2</v>
      </c>
      <c r="AS5" s="59">
        <v>7.926945163876117E-3</v>
      </c>
      <c r="AT5" s="59">
        <v>5.4021095446264936E-3</v>
      </c>
      <c r="AU5" s="59">
        <v>3.6814670631422487E-3</v>
      </c>
      <c r="AV5" s="59">
        <v>2.5088716963325287E-3</v>
      </c>
      <c r="AW5" s="59">
        <v>1.7097632766231944E-3</v>
      </c>
      <c r="AX5" s="59">
        <v>1.1651813308598247E-3</v>
      </c>
    </row>
    <row r="6" spans="2:50" x14ac:dyDescent="0.2">
      <c r="B6" s="86"/>
      <c r="C6" s="86"/>
      <c r="D6" s="86"/>
      <c r="E6" s="86"/>
      <c r="F6" s="86"/>
      <c r="G6" s="86"/>
    </row>
    <row r="7" spans="2:50" x14ac:dyDescent="0.2">
      <c r="B7" s="86"/>
      <c r="C7" s="86"/>
      <c r="D7" s="86"/>
      <c r="E7" s="86"/>
      <c r="F7" s="86"/>
      <c r="G7" s="86"/>
    </row>
    <row r="8" spans="2:50" x14ac:dyDescent="0.2">
      <c r="B8" s="89" t="s">
        <v>123</v>
      </c>
      <c r="C8" s="94">
        <f>'Company Glidepath Tool'!C12</f>
        <v>2030</v>
      </c>
    </row>
    <row r="9" spans="2:50" x14ac:dyDescent="0.2">
      <c r="B9" s="89" t="s">
        <v>124</v>
      </c>
      <c r="C9" s="94">
        <f>SUMIFS(C5:AL5,C4:AL4,C8)</f>
        <v>1.2015515095602609</v>
      </c>
    </row>
    <row r="10" spans="2:50" x14ac:dyDescent="0.2">
      <c r="B10" s="86"/>
      <c r="C10" s="86"/>
      <c r="D10" s="86"/>
      <c r="E10" s="86"/>
      <c r="F10" s="86"/>
      <c r="G10" s="86"/>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row>
    <row r="11" spans="2:50" x14ac:dyDescent="0.2">
      <c r="B11" s="94" t="s">
        <v>125</v>
      </c>
      <c r="C11" s="92">
        <f>'Company Glidepath Tool'!D12</f>
        <v>0.8</v>
      </c>
    </row>
    <row r="13" spans="2:50" x14ac:dyDescent="0.2">
      <c r="B13" s="89" t="s">
        <v>126</v>
      </c>
      <c r="C13" s="95" t="str">
        <f>IF(C11&lt;=C9,"Below","Above")</f>
        <v>Below</v>
      </c>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row>
    <row r="16" spans="2:50" x14ac:dyDescent="0.2">
      <c r="B16" s="94" t="s">
        <v>127</v>
      </c>
    </row>
    <row r="17" spans="2:48" x14ac:dyDescent="0.2">
      <c r="B17" s="94"/>
      <c r="H17" s="59" t="str">
        <f>IF(H4&lt;$C$8,"",($C$11-H5)/H5)</f>
        <v/>
      </c>
      <c r="I17" s="59" t="str">
        <f>IF(I4&lt;$C$8,"",($C$11-I5)/I5)</f>
        <v/>
      </c>
      <c r="K17" s="83"/>
      <c r="L17" s="83"/>
      <c r="M17" s="83"/>
      <c r="N17" s="83"/>
      <c r="O17" s="83"/>
      <c r="P17" s="83"/>
      <c r="Q17" s="83"/>
      <c r="R17" s="83"/>
      <c r="S17" s="83"/>
      <c r="T17" s="83"/>
      <c r="U17" s="83"/>
      <c r="V17" s="83"/>
      <c r="W17" s="83"/>
      <c r="X17" s="83"/>
      <c r="Y17" s="83"/>
      <c r="Z17" s="83"/>
      <c r="AA17" s="83"/>
      <c r="AB17" s="59" t="str">
        <f t="shared" ref="AB17" si="0">IF(AB4&lt;$C$8,"",IF(AB4=Z8,($C$11-AB5)/AB5,""))</f>
        <v/>
      </c>
    </row>
    <row r="18" spans="2:48" x14ac:dyDescent="0.2">
      <c r="B18" s="94"/>
    </row>
    <row r="19" spans="2:48" x14ac:dyDescent="0.2">
      <c r="B19" s="94" t="s">
        <v>128</v>
      </c>
      <c r="C19" s="92">
        <f>IF($C$8&gt;=C4,$C$11,$C$11+(C4-$C$8)*($AB$19-$C$11)/($AB$4-$C$8))</f>
        <v>0.8</v>
      </c>
      <c r="D19" s="92">
        <f t="shared" ref="D19:F19" si="1">IF($C$8&gt;=D4,$C$11,$C$11+(D4-$C$8)*($AB$19-$C$11)/($AB$4-$C$8))</f>
        <v>0.8</v>
      </c>
      <c r="E19" s="92">
        <f t="shared" si="1"/>
        <v>0.8</v>
      </c>
      <c r="F19" s="92">
        <f t="shared" si="1"/>
        <v>0.8</v>
      </c>
      <c r="G19" s="92">
        <f>IF($C$8&gt;=G4,$C$11,$C$11+(G4-$C$8)*($AB$19-$C$11)/($AB$4-$C$8))</f>
        <v>0.8</v>
      </c>
      <c r="H19" s="92">
        <f t="shared" ref="H19:AA19" si="2">IF($C$8&gt;=H4,$C$11,$C$11+(H4-$C$8)*($AB$19-$C$11)/($AB$4-$C$8))</f>
        <v>0.8</v>
      </c>
      <c r="I19" s="92">
        <f t="shared" si="2"/>
        <v>0.8</v>
      </c>
      <c r="J19" s="92">
        <f t="shared" si="2"/>
        <v>0.8</v>
      </c>
      <c r="K19" s="92">
        <f t="shared" si="2"/>
        <v>0.8</v>
      </c>
      <c r="L19" s="92">
        <f t="shared" si="2"/>
        <v>0.8</v>
      </c>
      <c r="M19" s="92">
        <f t="shared" si="2"/>
        <v>0.8</v>
      </c>
      <c r="N19" s="92">
        <f t="shared" si="2"/>
        <v>0.8</v>
      </c>
      <c r="O19" s="92">
        <f t="shared" si="2"/>
        <v>0.8</v>
      </c>
      <c r="P19" s="92">
        <f t="shared" si="2"/>
        <v>0.8</v>
      </c>
      <c r="Q19" s="92">
        <f t="shared" si="2"/>
        <v>0.8</v>
      </c>
      <c r="R19" s="92">
        <f t="shared" si="2"/>
        <v>0.8</v>
      </c>
      <c r="S19" s="92">
        <f t="shared" si="2"/>
        <v>0.78588352330847755</v>
      </c>
      <c r="T19" s="92">
        <f t="shared" si="2"/>
        <v>0.77176704661695517</v>
      </c>
      <c r="U19" s="92">
        <f t="shared" si="2"/>
        <v>0.75765056992543267</v>
      </c>
      <c r="V19" s="92">
        <f t="shared" si="2"/>
        <v>0.74353409323391029</v>
      </c>
      <c r="W19" s="92">
        <f t="shared" si="2"/>
        <v>0.72941761654238779</v>
      </c>
      <c r="X19" s="92">
        <f t="shared" si="2"/>
        <v>0.7153011398508653</v>
      </c>
      <c r="Y19" s="92">
        <f t="shared" si="2"/>
        <v>0.70118466315934291</v>
      </c>
      <c r="Z19" s="92">
        <f t="shared" si="2"/>
        <v>0.68706818646782042</v>
      </c>
      <c r="AA19" s="92">
        <f t="shared" si="2"/>
        <v>0.67295170977629803</v>
      </c>
      <c r="AB19" s="92">
        <f t="shared" ref="AB19:AV19" si="3">AB5</f>
        <v>0.65883523308477554</v>
      </c>
      <c r="AC19" s="92">
        <f t="shared" si="3"/>
        <v>0.60456360543722698</v>
      </c>
      <c r="AD19" s="92">
        <f t="shared" si="3"/>
        <v>0.55029197778967842</v>
      </c>
      <c r="AE19" s="92">
        <f t="shared" si="3"/>
        <v>0.49602035014212986</v>
      </c>
      <c r="AF19" s="92">
        <f t="shared" si="3"/>
        <v>0.4417487224945813</v>
      </c>
      <c r="AG19" s="92">
        <f t="shared" si="3"/>
        <v>0.38747709484703274</v>
      </c>
      <c r="AH19" s="92">
        <f t="shared" si="3"/>
        <v>0.33320546719948418</v>
      </c>
      <c r="AI19" s="92">
        <f t="shared" si="3"/>
        <v>0.27893383955193585</v>
      </c>
      <c r="AJ19" s="92">
        <f t="shared" si="3"/>
        <v>0.22466221190438729</v>
      </c>
      <c r="AK19" s="92">
        <f t="shared" si="3"/>
        <v>0.17039058425683873</v>
      </c>
      <c r="AL19" s="92">
        <f t="shared" si="3"/>
        <v>0.11611895660929014</v>
      </c>
      <c r="AM19" s="92">
        <f t="shared" si="3"/>
        <v>7.9133551556497081E-2</v>
      </c>
      <c r="AN19" s="92">
        <f t="shared" si="3"/>
        <v>5.3928481316062551E-2</v>
      </c>
      <c r="AO19" s="92">
        <f t="shared" si="3"/>
        <v>3.6751555311915353E-2</v>
      </c>
      <c r="AP19" s="92">
        <f t="shared" si="3"/>
        <v>2.5045704697834233E-2</v>
      </c>
      <c r="AQ19" s="92">
        <f t="shared" si="3"/>
        <v>1.7068320469358224E-2</v>
      </c>
      <c r="AR19" s="92">
        <f t="shared" si="3"/>
        <v>1.1631837361314287E-2</v>
      </c>
      <c r="AS19" s="92">
        <f t="shared" si="3"/>
        <v>7.926945163876117E-3</v>
      </c>
      <c r="AT19" s="92">
        <f t="shared" si="3"/>
        <v>5.4021095446264936E-3</v>
      </c>
      <c r="AU19" s="92">
        <f t="shared" si="3"/>
        <v>3.6814670631422487E-3</v>
      </c>
      <c r="AV19" s="92">
        <f t="shared" si="3"/>
        <v>2.5088716963325287E-3</v>
      </c>
    </row>
    <row r="22" spans="2:48" x14ac:dyDescent="0.2">
      <c r="B22" s="96" t="s">
        <v>129</v>
      </c>
    </row>
    <row r="23" spans="2:48" x14ac:dyDescent="0.2">
      <c r="B23" s="94" t="s">
        <v>130</v>
      </c>
      <c r="C23" s="92">
        <f t="shared" ref="C23:AV23" si="4">($C$11-C5)</f>
        <v>-1.2156259242734888</v>
      </c>
      <c r="D23" s="92">
        <f t="shared" si="4"/>
        <v>-1.1613542966259403</v>
      </c>
      <c r="E23" s="92">
        <f t="shared" si="4"/>
        <v>-1.1070826689783917</v>
      </c>
      <c r="F23" s="92">
        <f t="shared" si="4"/>
        <v>-1.0528110413308431</v>
      </c>
      <c r="G23" s="92">
        <f t="shared" si="4"/>
        <v>-0.99853941368329457</v>
      </c>
      <c r="H23" s="92">
        <f t="shared" si="4"/>
        <v>-0.94426778603574602</v>
      </c>
      <c r="I23" s="92">
        <f t="shared" si="4"/>
        <v>-0.88999615838819746</v>
      </c>
      <c r="J23" s="92">
        <f t="shared" si="4"/>
        <v>-0.8357245307406489</v>
      </c>
      <c r="K23" s="92">
        <f t="shared" si="4"/>
        <v>-0.78145290309310034</v>
      </c>
      <c r="L23" s="92">
        <f t="shared" si="4"/>
        <v>-0.72718127544555178</v>
      </c>
      <c r="M23" s="92">
        <f t="shared" si="4"/>
        <v>-0.67290964779800344</v>
      </c>
      <c r="N23" s="92">
        <f t="shared" si="4"/>
        <v>-0.61863802015045488</v>
      </c>
      <c r="O23" s="92">
        <f t="shared" si="4"/>
        <v>-0.56436639250290632</v>
      </c>
      <c r="P23" s="92">
        <f t="shared" si="4"/>
        <v>-0.51009476485535776</v>
      </c>
      <c r="Q23" s="92">
        <f t="shared" si="4"/>
        <v>-0.4558231372078092</v>
      </c>
      <c r="R23" s="92">
        <f t="shared" si="4"/>
        <v>-0.40155150956026087</v>
      </c>
      <c r="S23" s="92">
        <f t="shared" si="4"/>
        <v>-0.34727988191271231</v>
      </c>
      <c r="T23" s="92">
        <f t="shared" si="4"/>
        <v>-0.29300825426516375</v>
      </c>
      <c r="U23" s="92">
        <f t="shared" si="4"/>
        <v>-0.23873662661761519</v>
      </c>
      <c r="V23" s="92">
        <f t="shared" si="4"/>
        <v>-0.18446499897006663</v>
      </c>
      <c r="W23" s="92">
        <f t="shared" si="4"/>
        <v>-0.13019337132251818</v>
      </c>
      <c r="X23" s="92">
        <f t="shared" si="4"/>
        <v>-7.5921743674969511E-2</v>
      </c>
      <c r="Y23" s="92">
        <f t="shared" si="4"/>
        <v>-2.1650116027420951E-2</v>
      </c>
      <c r="Z23" s="92">
        <f t="shared" si="4"/>
        <v>3.2621511620127497E-2</v>
      </c>
      <c r="AA23" s="92">
        <f t="shared" si="4"/>
        <v>8.6893139267675945E-2</v>
      </c>
      <c r="AB23" s="92">
        <f t="shared" si="4"/>
        <v>0.1411647669152245</v>
      </c>
      <c r="AC23" s="92">
        <f t="shared" si="4"/>
        <v>0.19543639456277306</v>
      </c>
      <c r="AD23" s="92">
        <f t="shared" si="4"/>
        <v>0.24970802221032162</v>
      </c>
      <c r="AE23" s="92">
        <f t="shared" si="4"/>
        <v>0.30397964985787018</v>
      </c>
      <c r="AF23" s="92">
        <f t="shared" si="4"/>
        <v>0.35825127750541874</v>
      </c>
      <c r="AG23" s="92">
        <f t="shared" si="4"/>
        <v>0.4125229051529673</v>
      </c>
      <c r="AH23" s="92">
        <f t="shared" si="4"/>
        <v>0.46679453280051586</v>
      </c>
      <c r="AI23" s="92">
        <f t="shared" si="4"/>
        <v>0.5210661604480642</v>
      </c>
      <c r="AJ23" s="92">
        <f t="shared" si="4"/>
        <v>0.57533778809561276</v>
      </c>
      <c r="AK23" s="92">
        <f t="shared" si="4"/>
        <v>0.62960941574316132</v>
      </c>
      <c r="AL23" s="92">
        <f t="shared" si="4"/>
        <v>0.68388104339070988</v>
      </c>
      <c r="AM23" s="92">
        <f t="shared" si="4"/>
        <v>0.72086644844350301</v>
      </c>
      <c r="AN23" s="92">
        <f t="shared" si="4"/>
        <v>0.74607151868393751</v>
      </c>
      <c r="AO23" s="92">
        <f t="shared" si="4"/>
        <v>0.76324844468808473</v>
      </c>
      <c r="AP23" s="92">
        <f t="shared" si="4"/>
        <v>0.77495429530216586</v>
      </c>
      <c r="AQ23" s="92">
        <f t="shared" si="4"/>
        <v>0.7829316795306418</v>
      </c>
      <c r="AR23" s="92">
        <f t="shared" si="4"/>
        <v>0.78836816263868581</v>
      </c>
      <c r="AS23" s="92">
        <f t="shared" si="4"/>
        <v>0.79207305483612389</v>
      </c>
      <c r="AT23" s="92">
        <f t="shared" si="4"/>
        <v>0.79459789045537355</v>
      </c>
      <c r="AU23" s="92">
        <f t="shared" si="4"/>
        <v>0.79631853293685784</v>
      </c>
      <c r="AV23" s="92">
        <f t="shared" si="4"/>
        <v>0.79749112830366753</v>
      </c>
    </row>
    <row r="24" spans="2:48" x14ac:dyDescent="0.2">
      <c r="B24" s="94" t="s">
        <v>131</v>
      </c>
      <c r="C24" s="94" t="str">
        <f t="shared" ref="C24:AV24" si="5">IF(C23&lt;0,"Negative","Positive")</f>
        <v>Negative</v>
      </c>
      <c r="D24" s="94" t="str">
        <f t="shared" si="5"/>
        <v>Negative</v>
      </c>
      <c r="E24" s="94" t="str">
        <f t="shared" si="5"/>
        <v>Negative</v>
      </c>
      <c r="F24" s="94" t="str">
        <f t="shared" si="5"/>
        <v>Negative</v>
      </c>
      <c r="G24" s="94" t="str">
        <f t="shared" si="5"/>
        <v>Negative</v>
      </c>
      <c r="H24" s="94" t="str">
        <f t="shared" si="5"/>
        <v>Negative</v>
      </c>
      <c r="I24" s="94" t="str">
        <f t="shared" si="5"/>
        <v>Negative</v>
      </c>
      <c r="J24" s="94" t="str">
        <f t="shared" si="5"/>
        <v>Negative</v>
      </c>
      <c r="K24" s="94" t="str">
        <f t="shared" si="5"/>
        <v>Negative</v>
      </c>
      <c r="L24" s="94" t="str">
        <f t="shared" si="5"/>
        <v>Negative</v>
      </c>
      <c r="M24" s="94" t="str">
        <f t="shared" si="5"/>
        <v>Negative</v>
      </c>
      <c r="N24" s="94" t="str">
        <f t="shared" si="5"/>
        <v>Negative</v>
      </c>
      <c r="O24" s="94" t="str">
        <f t="shared" si="5"/>
        <v>Negative</v>
      </c>
      <c r="P24" s="94" t="str">
        <f t="shared" si="5"/>
        <v>Negative</v>
      </c>
      <c r="Q24" s="94" t="str">
        <f t="shared" si="5"/>
        <v>Negative</v>
      </c>
      <c r="R24" s="94" t="str">
        <f t="shared" si="5"/>
        <v>Negative</v>
      </c>
      <c r="S24" s="94" t="str">
        <f t="shared" si="5"/>
        <v>Negative</v>
      </c>
      <c r="T24" s="94" t="str">
        <f t="shared" si="5"/>
        <v>Negative</v>
      </c>
      <c r="U24" s="94" t="str">
        <f t="shared" si="5"/>
        <v>Negative</v>
      </c>
      <c r="V24" s="94" t="str">
        <f t="shared" si="5"/>
        <v>Negative</v>
      </c>
      <c r="W24" s="94" t="str">
        <f t="shared" si="5"/>
        <v>Negative</v>
      </c>
      <c r="X24" s="94" t="str">
        <f t="shared" si="5"/>
        <v>Negative</v>
      </c>
      <c r="Y24" s="94" t="str">
        <f t="shared" si="5"/>
        <v>Negative</v>
      </c>
      <c r="Z24" s="94" t="str">
        <f t="shared" si="5"/>
        <v>Positive</v>
      </c>
      <c r="AA24" s="94" t="str">
        <f t="shared" si="5"/>
        <v>Positive</v>
      </c>
      <c r="AB24" s="94" t="str">
        <f t="shared" si="5"/>
        <v>Positive</v>
      </c>
      <c r="AC24" s="94" t="str">
        <f t="shared" si="5"/>
        <v>Positive</v>
      </c>
      <c r="AD24" s="94" t="str">
        <f t="shared" si="5"/>
        <v>Positive</v>
      </c>
      <c r="AE24" s="94" t="str">
        <f t="shared" si="5"/>
        <v>Positive</v>
      </c>
      <c r="AF24" s="94" t="str">
        <f t="shared" si="5"/>
        <v>Positive</v>
      </c>
      <c r="AG24" s="94" t="str">
        <f t="shared" si="5"/>
        <v>Positive</v>
      </c>
      <c r="AH24" s="94" t="str">
        <f t="shared" si="5"/>
        <v>Positive</v>
      </c>
      <c r="AI24" s="94" t="str">
        <f t="shared" si="5"/>
        <v>Positive</v>
      </c>
      <c r="AJ24" s="94" t="str">
        <f t="shared" si="5"/>
        <v>Positive</v>
      </c>
      <c r="AK24" s="94" t="str">
        <f t="shared" si="5"/>
        <v>Positive</v>
      </c>
      <c r="AL24" s="94" t="str">
        <f t="shared" si="5"/>
        <v>Positive</v>
      </c>
      <c r="AM24" s="94" t="str">
        <f t="shared" si="5"/>
        <v>Positive</v>
      </c>
      <c r="AN24" s="94" t="str">
        <f t="shared" si="5"/>
        <v>Positive</v>
      </c>
      <c r="AO24" s="94" t="str">
        <f t="shared" si="5"/>
        <v>Positive</v>
      </c>
      <c r="AP24" s="94" t="str">
        <f t="shared" si="5"/>
        <v>Positive</v>
      </c>
      <c r="AQ24" s="94" t="str">
        <f t="shared" si="5"/>
        <v>Positive</v>
      </c>
      <c r="AR24" s="94" t="str">
        <f t="shared" si="5"/>
        <v>Positive</v>
      </c>
      <c r="AS24" s="94" t="str">
        <f t="shared" si="5"/>
        <v>Positive</v>
      </c>
      <c r="AT24" s="94" t="str">
        <f t="shared" si="5"/>
        <v>Positive</v>
      </c>
      <c r="AU24" s="94" t="str">
        <f t="shared" si="5"/>
        <v>Positive</v>
      </c>
      <c r="AV24" s="94" t="str">
        <f t="shared" si="5"/>
        <v>Positive</v>
      </c>
    </row>
    <row r="25" spans="2:48" x14ac:dyDescent="0.2">
      <c r="B25" s="94" t="s">
        <v>132</v>
      </c>
      <c r="C25" s="94">
        <f>_xlfn.MINIFS(C23:AL23,C24:AL24,"Positive")</f>
        <v>3.2621511620127497E-2</v>
      </c>
    </row>
    <row r="26" spans="2:48" x14ac:dyDescent="0.2">
      <c r="B26" s="94" t="s">
        <v>133</v>
      </c>
      <c r="C26" s="94">
        <f>SUMIFS($H$4:$AL$4,$H$23:$AL$23,$C$25)</f>
        <v>2038</v>
      </c>
    </row>
    <row r="27" spans="2:48" x14ac:dyDescent="0.2">
      <c r="B27" s="94" t="s">
        <v>134</v>
      </c>
      <c r="C27" s="94">
        <f>C26+N28</f>
        <v>2040</v>
      </c>
    </row>
    <row r="28" spans="2:48" x14ac:dyDescent="0.2">
      <c r="J28" s="95">
        <f>H5</f>
        <v>1.7442677860357461</v>
      </c>
      <c r="K28" s="95">
        <v>1.48</v>
      </c>
      <c r="M28" s="94" t="s">
        <v>135</v>
      </c>
      <c r="N28" s="89">
        <f>IF(AND(C11&lt;=J28,C11&gt;K28),5,IF(AND(C11&lt;=J29,C11&gt;K29),4,IF(AND(C11&lt;=J30,C11&gt;K30),3,IF(AND(C11&lt;=J31,C11&gt;K31),2,1))))</f>
        <v>2</v>
      </c>
    </row>
    <row r="29" spans="2:48" x14ac:dyDescent="0.2">
      <c r="J29" s="95">
        <f>K28</f>
        <v>1.48</v>
      </c>
      <c r="K29" s="95">
        <v>1.23</v>
      </c>
    </row>
    <row r="30" spans="2:48" x14ac:dyDescent="0.2">
      <c r="J30" s="95">
        <f>K29</f>
        <v>1.23</v>
      </c>
      <c r="K30" s="95">
        <v>0.9</v>
      </c>
    </row>
    <row r="31" spans="2:48" x14ac:dyDescent="0.2">
      <c r="J31" s="95">
        <f>K30</f>
        <v>0.9</v>
      </c>
      <c r="K31" s="95">
        <v>0.56000000000000005</v>
      </c>
    </row>
    <row r="34" spans="2:48" x14ac:dyDescent="0.2">
      <c r="B34" s="94" t="s">
        <v>128</v>
      </c>
      <c r="C34" s="93">
        <f>IF(C4&gt;=$C$27,C5,IF($C$8&gt;=C4,$C$11,$C$11+(C4-$C$8)*(SUMIFS($H$5:$AL$5,$H$4:$AL$4,$C$27)-$C$11)/($C$27-$C$8)))</f>
        <v>0.8</v>
      </c>
      <c r="D34" s="93">
        <f>IF(D4&gt;=$C$27,D5,IF($C$8&gt;=D4,$C$11,$C$11+(D4-$C$8)*(SUMIFS($H$5:$AL$5,$H$4:$AL$4,$C$27)-$C$11)/($C$27-$C$8)))</f>
        <v>0.8</v>
      </c>
      <c r="E34" s="93">
        <f t="shared" ref="E34:AV34" si="6">IF(E4&gt;=$C$27,E5,IF($C$8&gt;=E4,$C$11,$C$11+(E4-$C$8)*(SUMIFS($H$5:$AL$5,$H$4:$AL$4,$C$27)-$C$11)/($C$27-$C$8)))</f>
        <v>0.8</v>
      </c>
      <c r="F34" s="93">
        <f t="shared" si="6"/>
        <v>0.8</v>
      </c>
      <c r="G34" s="93">
        <f t="shared" si="6"/>
        <v>0.8</v>
      </c>
      <c r="H34" s="93">
        <f t="shared" si="6"/>
        <v>0.8</v>
      </c>
      <c r="I34" s="93">
        <f t="shared" si="6"/>
        <v>0.8</v>
      </c>
      <c r="J34" s="93">
        <f t="shared" si="6"/>
        <v>0.8</v>
      </c>
      <c r="K34" s="93">
        <f t="shared" si="6"/>
        <v>0.8</v>
      </c>
      <c r="L34" s="93">
        <f t="shared" si="6"/>
        <v>0.8</v>
      </c>
      <c r="M34" s="93">
        <f t="shared" si="6"/>
        <v>0.8</v>
      </c>
      <c r="N34" s="93">
        <f t="shared" si="6"/>
        <v>0.8</v>
      </c>
      <c r="O34" s="93">
        <f t="shared" si="6"/>
        <v>0.8</v>
      </c>
      <c r="P34" s="93">
        <f t="shared" si="6"/>
        <v>0.8</v>
      </c>
      <c r="Q34" s="93">
        <f t="shared" si="6"/>
        <v>0.8</v>
      </c>
      <c r="R34" s="93">
        <f t="shared" si="6"/>
        <v>0.8</v>
      </c>
      <c r="S34" s="93">
        <f t="shared" si="6"/>
        <v>0.78588352330847755</v>
      </c>
      <c r="T34" s="93">
        <f t="shared" si="6"/>
        <v>0.77176704661695517</v>
      </c>
      <c r="U34" s="93">
        <f t="shared" si="6"/>
        <v>0.75765056992543267</v>
      </c>
      <c r="V34" s="93">
        <f t="shared" si="6"/>
        <v>0.74353409323391029</v>
      </c>
      <c r="W34" s="93">
        <f t="shared" si="6"/>
        <v>0.72941761654238779</v>
      </c>
      <c r="X34" s="93">
        <f t="shared" si="6"/>
        <v>0.7153011398508653</v>
      </c>
      <c r="Y34" s="93">
        <f t="shared" si="6"/>
        <v>0.70118466315934291</v>
      </c>
      <c r="Z34" s="93">
        <f t="shared" si="6"/>
        <v>0.68706818646782042</v>
      </c>
      <c r="AA34" s="93">
        <f t="shared" si="6"/>
        <v>0.67295170977629803</v>
      </c>
      <c r="AB34" s="93">
        <f t="shared" si="6"/>
        <v>0.65883523308477554</v>
      </c>
      <c r="AC34" s="93">
        <f t="shared" si="6"/>
        <v>0.60456360543722698</v>
      </c>
      <c r="AD34" s="93">
        <f t="shared" si="6"/>
        <v>0.55029197778967842</v>
      </c>
      <c r="AE34" s="93">
        <f t="shared" si="6"/>
        <v>0.49602035014212986</v>
      </c>
      <c r="AF34" s="93">
        <f t="shared" si="6"/>
        <v>0.4417487224945813</v>
      </c>
      <c r="AG34" s="93">
        <f t="shared" si="6"/>
        <v>0.38747709484703274</v>
      </c>
      <c r="AH34" s="93">
        <f t="shared" si="6"/>
        <v>0.33320546719948418</v>
      </c>
      <c r="AI34" s="93">
        <f t="shared" si="6"/>
        <v>0.27893383955193585</v>
      </c>
      <c r="AJ34" s="93">
        <f t="shared" si="6"/>
        <v>0.22466221190438729</v>
      </c>
      <c r="AK34" s="93">
        <f t="shared" si="6"/>
        <v>0.17039058425683873</v>
      </c>
      <c r="AL34" s="93">
        <f>AL5</f>
        <v>0.11611895660929014</v>
      </c>
      <c r="AM34" s="93">
        <f t="shared" si="6"/>
        <v>7.9133551556497081E-2</v>
      </c>
      <c r="AN34" s="93">
        <f t="shared" si="6"/>
        <v>5.3928481316062551E-2</v>
      </c>
      <c r="AO34" s="93">
        <f t="shared" si="6"/>
        <v>3.6751555311915353E-2</v>
      </c>
      <c r="AP34" s="93">
        <f t="shared" si="6"/>
        <v>2.5045704697834233E-2</v>
      </c>
      <c r="AQ34" s="93">
        <f t="shared" si="6"/>
        <v>1.7068320469358224E-2</v>
      </c>
      <c r="AR34" s="93">
        <f t="shared" si="6"/>
        <v>1.1631837361314287E-2</v>
      </c>
      <c r="AS34" s="93">
        <f t="shared" si="6"/>
        <v>7.926945163876117E-3</v>
      </c>
      <c r="AT34" s="93">
        <f t="shared" si="6"/>
        <v>5.4021095446264936E-3</v>
      </c>
      <c r="AU34" s="93">
        <f t="shared" si="6"/>
        <v>3.6814670631422487E-3</v>
      </c>
      <c r="AV34" s="93">
        <f t="shared" si="6"/>
        <v>2.5088716963325287E-3</v>
      </c>
    </row>
    <row r="37" spans="2:48" x14ac:dyDescent="0.2">
      <c r="B37" s="94" t="s">
        <v>108</v>
      </c>
      <c r="C37" s="94">
        <f>IF($C$13="Below",C34,C19)</f>
        <v>0.8</v>
      </c>
      <c r="D37" s="94">
        <f t="shared" ref="D37:AV37" si="7">IF($C$13="Below",D34,D19)</f>
        <v>0.8</v>
      </c>
      <c r="E37" s="94">
        <f>IF($C$13="Below",E34,E19)</f>
        <v>0.8</v>
      </c>
      <c r="F37" s="94">
        <f t="shared" si="7"/>
        <v>0.8</v>
      </c>
      <c r="G37" s="94">
        <f t="shared" si="7"/>
        <v>0.8</v>
      </c>
      <c r="H37" s="94">
        <f t="shared" si="7"/>
        <v>0.8</v>
      </c>
      <c r="I37" s="94">
        <f t="shared" si="7"/>
        <v>0.8</v>
      </c>
      <c r="J37" s="94">
        <f t="shared" si="7"/>
        <v>0.8</v>
      </c>
      <c r="K37" s="94">
        <f t="shared" si="7"/>
        <v>0.8</v>
      </c>
      <c r="L37" s="94">
        <f t="shared" si="7"/>
        <v>0.8</v>
      </c>
      <c r="M37" s="94">
        <f t="shared" si="7"/>
        <v>0.8</v>
      </c>
      <c r="N37" s="94">
        <f t="shared" si="7"/>
        <v>0.8</v>
      </c>
      <c r="O37" s="94">
        <f t="shared" si="7"/>
        <v>0.8</v>
      </c>
      <c r="P37" s="94">
        <f t="shared" si="7"/>
        <v>0.8</v>
      </c>
      <c r="Q37" s="94">
        <f t="shared" si="7"/>
        <v>0.8</v>
      </c>
      <c r="R37" s="94">
        <f t="shared" si="7"/>
        <v>0.8</v>
      </c>
      <c r="S37" s="94">
        <f t="shared" si="7"/>
        <v>0.78588352330847755</v>
      </c>
      <c r="T37" s="94">
        <f t="shared" si="7"/>
        <v>0.77176704661695517</v>
      </c>
      <c r="U37" s="94">
        <f t="shared" si="7"/>
        <v>0.75765056992543267</v>
      </c>
      <c r="V37" s="94">
        <f t="shared" si="7"/>
        <v>0.74353409323391029</v>
      </c>
      <c r="W37" s="94">
        <f t="shared" si="7"/>
        <v>0.72941761654238779</v>
      </c>
      <c r="X37" s="94">
        <f t="shared" si="7"/>
        <v>0.7153011398508653</v>
      </c>
      <c r="Y37" s="94">
        <f t="shared" si="7"/>
        <v>0.70118466315934291</v>
      </c>
      <c r="Z37" s="94">
        <f t="shared" si="7"/>
        <v>0.68706818646782042</v>
      </c>
      <c r="AA37" s="94">
        <f t="shared" si="7"/>
        <v>0.67295170977629803</v>
      </c>
      <c r="AB37" s="94">
        <f t="shared" si="7"/>
        <v>0.65883523308477554</v>
      </c>
      <c r="AC37" s="94">
        <f t="shared" si="7"/>
        <v>0.60456360543722698</v>
      </c>
      <c r="AD37" s="94">
        <f t="shared" si="7"/>
        <v>0.55029197778967842</v>
      </c>
      <c r="AE37" s="94">
        <f t="shared" si="7"/>
        <v>0.49602035014212986</v>
      </c>
      <c r="AF37" s="94">
        <f t="shared" si="7"/>
        <v>0.4417487224945813</v>
      </c>
      <c r="AG37" s="94">
        <f t="shared" si="7"/>
        <v>0.38747709484703274</v>
      </c>
      <c r="AH37" s="94">
        <f t="shared" si="7"/>
        <v>0.33320546719948418</v>
      </c>
      <c r="AI37" s="94">
        <f t="shared" si="7"/>
        <v>0.27893383955193585</v>
      </c>
      <c r="AJ37" s="94">
        <f t="shared" si="7"/>
        <v>0.22466221190438729</v>
      </c>
      <c r="AK37" s="94">
        <f t="shared" si="7"/>
        <v>0.17039058425683873</v>
      </c>
      <c r="AL37" s="94">
        <f t="shared" si="7"/>
        <v>0.11611895660929014</v>
      </c>
      <c r="AM37" s="94">
        <f t="shared" si="7"/>
        <v>7.9133551556497081E-2</v>
      </c>
      <c r="AN37" s="94">
        <f t="shared" si="7"/>
        <v>5.3928481316062551E-2</v>
      </c>
      <c r="AO37" s="94">
        <f t="shared" si="7"/>
        <v>3.6751555311915353E-2</v>
      </c>
      <c r="AP37" s="94">
        <f t="shared" si="7"/>
        <v>2.5045704697834233E-2</v>
      </c>
      <c r="AQ37" s="94">
        <f t="shared" si="7"/>
        <v>1.7068320469358224E-2</v>
      </c>
      <c r="AR37" s="94">
        <f t="shared" si="7"/>
        <v>1.1631837361314287E-2</v>
      </c>
      <c r="AS37" s="94">
        <f t="shared" si="7"/>
        <v>7.926945163876117E-3</v>
      </c>
      <c r="AT37" s="94">
        <f t="shared" si="7"/>
        <v>5.4021095446264936E-3</v>
      </c>
      <c r="AU37" s="94">
        <f t="shared" si="7"/>
        <v>3.6814670631422487E-3</v>
      </c>
      <c r="AV37" s="94">
        <f t="shared" si="7"/>
        <v>2.5088716963325287E-3</v>
      </c>
    </row>
    <row r="41" spans="2:48" x14ac:dyDescent="0.2">
      <c r="H41" s="83">
        <f>H5</f>
        <v>1.7442677860357461</v>
      </c>
      <c r="I41" s="83">
        <f>M5</f>
        <v>1.4729096477980035</v>
      </c>
      <c r="J41" s="83">
        <f>R5</f>
        <v>1.2015515095602609</v>
      </c>
      <c r="K41" s="83">
        <f>W5</f>
        <v>0.93019337132251823</v>
      </c>
      <c r="L41" s="83">
        <f>AB5</f>
        <v>0.65883523308477554</v>
      </c>
    </row>
    <row r="42" spans="2:48" x14ac:dyDescent="0.2">
      <c r="I42" s="59">
        <f>($H$41-I41)/$H$41</f>
        <v>0.15557137522700401</v>
      </c>
      <c r="J42" s="59">
        <f>($H$41-J41)/$H$41</f>
        <v>0.31114275045400802</v>
      </c>
      <c r="K42" s="59">
        <f>($H$41-K41)/$H$41</f>
        <v>0.46671412568101206</v>
      </c>
      <c r="L42" s="59">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2.xml><?xml version="1.0" encoding="utf-8"?>
<ds:datastoreItem xmlns:ds="http://schemas.openxmlformats.org/officeDocument/2006/customXml" ds:itemID="{B78F7F49-BB72-49D7-A293-43B0AF2BF627}"/>
</file>

<file path=customXml/itemProps3.xml><?xml version="1.0" encoding="utf-8"?>
<ds:datastoreItem xmlns:ds="http://schemas.openxmlformats.org/officeDocument/2006/customXml" ds:itemID="{42D3CDFA-B608-4E31-8D0F-B717AB164F41}">
  <ds:schemaRefs>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be19d6a5-eddb-4c42-8558-3ad8e1420289"/>
    <ds:schemaRef ds:uri="http://purl.org/dc/elements/1.1/"/>
    <ds:schemaRef ds:uri="http://schemas.openxmlformats.org/package/2006/metadata/core-properties"/>
    <ds:schemaRef ds:uri="216ca2e1-8226-4f3d-9dd4-e3b83c6208c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MC SELF-DECLARATION - CASEI</vt:lpstr>
      <vt:lpstr>Attachment - BOUNDARY CHECK</vt:lpstr>
      <vt:lpstr>Company Glidepath Tool</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McKay Quinn</cp:lastModifiedBy>
  <cp:revision/>
  <dcterms:created xsi:type="dcterms:W3CDTF">2024-03-14T00:09:05Z</dcterms:created>
  <dcterms:modified xsi:type="dcterms:W3CDTF">2025-03-12T20:40:59Z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